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15d-pc4\Desktop\"/>
    </mc:Choice>
  </mc:AlternateContent>
  <bookViews>
    <workbookView xWindow="0" yWindow="0" windowWidth="28770" windowHeight="11370"/>
  </bookViews>
  <sheets>
    <sheet name="Лист1" sheetId="1" r:id="rId1"/>
    <sheet name="Лист2" sheetId="2" r:id="rId2"/>
  </sheets>
  <definedNames>
    <definedName name="_xlnm.Print_Area" localSheetId="0">Лист1!$A$1:$V$36</definedName>
  </definedNames>
  <calcPr calcId="162913"/>
</workbook>
</file>

<file path=xl/calcChain.xml><?xml version="1.0" encoding="utf-8"?>
<calcChain xmlns="http://schemas.openxmlformats.org/spreadsheetml/2006/main">
  <c r="J92" i="2" l="1"/>
  <c r="F92" i="2"/>
  <c r="K91" i="2"/>
  <c r="G91" i="2"/>
  <c r="C91" i="2"/>
  <c r="G90" i="2"/>
  <c r="K90" i="2" s="1"/>
  <c r="C90" i="2"/>
  <c r="G89" i="2"/>
  <c r="K89" i="2" s="1"/>
  <c r="C89" i="2"/>
  <c r="G88" i="2"/>
  <c r="K88" i="2" s="1"/>
  <c r="C88" i="2"/>
  <c r="J81" i="2"/>
  <c r="F81" i="2"/>
  <c r="G80" i="2"/>
  <c r="K80" i="2" s="1"/>
  <c r="C80" i="2"/>
  <c r="G79" i="2"/>
  <c r="K79" i="2" s="1"/>
  <c r="C79" i="2"/>
  <c r="G78" i="2"/>
  <c r="K78" i="2" s="1"/>
  <c r="C78" i="2"/>
  <c r="K77" i="2"/>
  <c r="K81" i="2" s="1"/>
  <c r="G77" i="2"/>
  <c r="C77" i="2"/>
  <c r="J70" i="2"/>
  <c r="F70" i="2"/>
  <c r="G69" i="2"/>
  <c r="K69" i="2" s="1"/>
  <c r="C69" i="2"/>
  <c r="G68" i="2"/>
  <c r="C68" i="2"/>
  <c r="K68" i="2" s="1"/>
  <c r="K67" i="2"/>
  <c r="G67" i="2"/>
  <c r="C67" i="2"/>
  <c r="G66" i="2"/>
  <c r="K66" i="2" s="1"/>
  <c r="K70" i="2" s="1"/>
  <c r="C66" i="2"/>
  <c r="J58" i="2"/>
  <c r="F58" i="2"/>
  <c r="G57" i="2"/>
  <c r="K57" i="2" s="1"/>
  <c r="C57" i="2"/>
  <c r="K56" i="2"/>
  <c r="G56" i="2"/>
  <c r="C56" i="2"/>
  <c r="G55" i="2"/>
  <c r="K55" i="2" s="1"/>
  <c r="C55" i="2"/>
  <c r="G54" i="2"/>
  <c r="K54" i="2" s="1"/>
  <c r="C54" i="2"/>
  <c r="J47" i="2"/>
  <c r="F47" i="2"/>
  <c r="K46" i="2"/>
  <c r="G46" i="2"/>
  <c r="C46" i="2"/>
  <c r="G45" i="2"/>
  <c r="K45" i="2" s="1"/>
  <c r="C45" i="2"/>
  <c r="G44" i="2"/>
  <c r="K44" i="2" s="1"/>
  <c r="C44" i="2"/>
  <c r="G43" i="2"/>
  <c r="K43" i="2" s="1"/>
  <c r="C43" i="2"/>
  <c r="J35" i="2"/>
  <c r="F35" i="2"/>
  <c r="G34" i="2"/>
  <c r="K34" i="2" s="1"/>
  <c r="C34" i="2"/>
  <c r="G33" i="2"/>
  <c r="K33" i="2" s="1"/>
  <c r="C33" i="2"/>
  <c r="G32" i="2"/>
  <c r="C32" i="2"/>
  <c r="K32" i="2" s="1"/>
  <c r="K31" i="2"/>
  <c r="K35" i="2" s="1"/>
  <c r="G31" i="2"/>
  <c r="C31" i="2"/>
  <c r="J23" i="2"/>
  <c r="F23" i="2"/>
  <c r="G22" i="2"/>
  <c r="K22" i="2" s="1"/>
  <c r="C22" i="2"/>
  <c r="G21" i="2"/>
  <c r="C21" i="2"/>
  <c r="K21" i="2" s="1"/>
  <c r="K20" i="2"/>
  <c r="G20" i="2"/>
  <c r="C20" i="2"/>
  <c r="G19" i="2"/>
  <c r="K19" i="2" s="1"/>
  <c r="K23" i="2" s="1"/>
  <c r="C19" i="2"/>
  <c r="J12" i="2"/>
  <c r="F12" i="2"/>
  <c r="G11" i="2"/>
  <c r="C11" i="2"/>
  <c r="K11" i="2" s="1"/>
  <c r="K10" i="2"/>
  <c r="G10" i="2"/>
  <c r="C10" i="2"/>
  <c r="G9" i="2"/>
  <c r="K9" i="2" s="1"/>
  <c r="C9" i="2"/>
  <c r="G8" i="2"/>
  <c r="K8" i="2" s="1"/>
  <c r="K12" i="2" s="1"/>
  <c r="C8" i="2"/>
  <c r="S18" i="1"/>
  <c r="T18" i="1" s="1"/>
  <c r="R18" i="1"/>
  <c r="Q18" i="1"/>
  <c r="U18" i="1" s="1"/>
  <c r="P18" i="1"/>
  <c r="L18" i="1"/>
  <c r="H18" i="1"/>
  <c r="D18" i="1"/>
  <c r="T17" i="1"/>
  <c r="S17" i="1"/>
  <c r="R17" i="1"/>
  <c r="Q17" i="1"/>
  <c r="U17" i="1" s="1"/>
  <c r="P17" i="1"/>
  <c r="L17" i="1"/>
  <c r="H17" i="1"/>
  <c r="D17" i="1"/>
  <c r="S16" i="1"/>
  <c r="R16" i="1"/>
  <c r="T16" i="1" s="1"/>
  <c r="Q16" i="1"/>
  <c r="U16" i="1" s="1"/>
  <c r="P16" i="1"/>
  <c r="L16" i="1"/>
  <c r="H16" i="1"/>
  <c r="D16" i="1"/>
  <c r="S15" i="1"/>
  <c r="R15" i="1"/>
  <c r="T15" i="1" s="1"/>
  <c r="Q15" i="1"/>
  <c r="U15" i="1" s="1"/>
  <c r="P15" i="1"/>
  <c r="L15" i="1"/>
  <c r="H15" i="1"/>
  <c r="D15" i="1"/>
  <c r="S14" i="1"/>
  <c r="T14" i="1" s="1"/>
  <c r="R14" i="1"/>
  <c r="Q14" i="1"/>
  <c r="U14" i="1" s="1"/>
  <c r="P14" i="1"/>
  <c r="L14" i="1"/>
  <c r="H14" i="1"/>
  <c r="D14" i="1"/>
  <c r="T13" i="1"/>
  <c r="S13" i="1"/>
  <c r="R13" i="1"/>
  <c r="Q13" i="1"/>
  <c r="U13" i="1" s="1"/>
  <c r="P13" i="1"/>
  <c r="L13" i="1"/>
  <c r="H13" i="1"/>
  <c r="D13" i="1"/>
  <c r="S12" i="1"/>
  <c r="R12" i="1"/>
  <c r="T12" i="1" s="1"/>
  <c r="Q12" i="1"/>
  <c r="U12" i="1" s="1"/>
  <c r="P12" i="1"/>
  <c r="L12" i="1"/>
  <c r="H12" i="1"/>
  <c r="D12" i="1"/>
  <c r="S11" i="1"/>
  <c r="R11" i="1"/>
  <c r="T11" i="1" s="1"/>
  <c r="Q11" i="1"/>
  <c r="U11" i="1" s="1"/>
  <c r="P11" i="1"/>
  <c r="L11" i="1"/>
  <c r="H11" i="1"/>
  <c r="D11" i="1"/>
  <c r="S10" i="1"/>
  <c r="T10" i="1" s="1"/>
  <c r="R10" i="1"/>
  <c r="Q10" i="1"/>
  <c r="U10" i="1" s="1"/>
  <c r="P10" i="1"/>
  <c r="L10" i="1"/>
  <c r="H10" i="1"/>
  <c r="D10" i="1"/>
  <c r="T9" i="1"/>
  <c r="S9" i="1"/>
  <c r="R9" i="1"/>
  <c r="Q9" i="1"/>
  <c r="U9" i="1" s="1"/>
  <c r="P9" i="1"/>
  <c r="L9" i="1"/>
  <c r="H9" i="1"/>
  <c r="D9" i="1"/>
  <c r="S8" i="1"/>
  <c r="R8" i="1"/>
  <c r="T8" i="1" s="1"/>
  <c r="Q8" i="1"/>
  <c r="U8" i="1" s="1"/>
  <c r="P8" i="1"/>
  <c r="L8" i="1"/>
  <c r="H8" i="1"/>
  <c r="D8" i="1"/>
  <c r="S7" i="1"/>
  <c r="R7" i="1"/>
  <c r="T7" i="1" s="1"/>
  <c r="Q7" i="1"/>
  <c r="Q19" i="1" s="1"/>
  <c r="P7" i="1"/>
  <c r="P19" i="1" s="1"/>
  <c r="L7" i="1"/>
  <c r="L19" i="1" s="1"/>
  <c r="H7" i="1"/>
  <c r="H19" i="1" s="1"/>
  <c r="D7" i="1"/>
  <c r="D19" i="1" s="1"/>
  <c r="K58" i="2" l="1"/>
  <c r="K47" i="2"/>
  <c r="K92" i="2"/>
  <c r="U7" i="1"/>
  <c r="U19" i="1" s="1"/>
</calcChain>
</file>

<file path=xl/sharedStrings.xml><?xml version="1.0" encoding="utf-8"?>
<sst xmlns="http://schemas.openxmlformats.org/spreadsheetml/2006/main" count="201" uniqueCount="39">
  <si>
    <t>ПЛАНОВЫЕ ПОКАЗАТЕЛИ ПО ЗАЯВКАМ</t>
  </si>
  <si>
    <t>ПРОЕКТ</t>
  </si>
  <si>
    <t>EXAMPLE</t>
  </si>
  <si>
    <t>Месяц</t>
  </si>
  <si>
    <t>SEO</t>
  </si>
  <si>
    <t>Яндекс Директ</t>
  </si>
  <si>
    <t>GOOGLE ADWORDS</t>
  </si>
  <si>
    <t>FACEBOOK</t>
  </si>
  <si>
    <t>ИТОГО</t>
  </si>
  <si>
    <t>Количество лидов в день</t>
  </si>
  <si>
    <t>Количество лидов</t>
  </si>
  <si>
    <t>Сумма услуг</t>
  </si>
  <si>
    <t>Стоимость лида</t>
  </si>
  <si>
    <t>Бюджет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</si>
  <si>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</si>
  <si>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</si>
  <si>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</si>
  <si>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</si>
  <si>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</si>
  <si>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</si>
  <si>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</si>
  <si>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</si>
  <si>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</si>
  <si>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</si>
  <si>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</si>
  <si>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</si>
  <si>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средняя цена заявки</t>
  </si>
  <si>
    <t>СРЕДНЕЕ В ДЕНЬ</t>
  </si>
  <si>
    <t>Факторы, влияющие на плановые показатели: 
 1. Текущая конкурентная ситуация*
 2. Фактор сезонности*
 3. Качество и конверсионность интернет-активов Заказчика**
 4. УТП или эффективное маркетинговое предложение**</t>
  </si>
  <si>
    <t>*Влияет на цену клика</t>
  </si>
  <si>
    <t>** Влияет на % конверсии</t>
  </si>
  <si>
    <t>Медицина</t>
  </si>
  <si>
    <t>Строительство</t>
  </si>
  <si>
    <t>Зоомагазин</t>
  </si>
  <si>
    <t>Автобизнес</t>
  </si>
  <si>
    <t>Оконный бизнес</t>
  </si>
  <si>
    <t>Ланшафтный дизайн</t>
  </si>
  <si>
    <t>Стоматология</t>
  </si>
  <si>
    <t>Наружная реклама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</si>
</sst>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8"/>
      <color rgb="FF000000"/>
      <name val="Calibri"/>
    </font>
    <font>
      <sz val="16"/>
      <color theme="1"/>
      <name val="Calibri"/>
    </font>
    <font>
      <b/>
      <sz val="18"/>
      <color rgb="FF000000"/>
      <name val="Arial"/>
    </font>
    <font>
      <b/>
      <sz val="14"/>
      <color rgb="FF000000"/>
      <name val="Arial"/>
    </font>
    <font>
      <b/>
      <sz val="14"/>
      <color theme="1"/>
      <name val="Calibri"/>
    </font>
    <font>
      <sz val="10"/>
      <name val="Arial"/>
    </font>
    <font>
      <b/>
      <sz val="12"/>
      <color theme="1"/>
      <name val="Calibri"/>
    </font>
    <font>
      <sz val="10"/>
      <color rgb="FF000000"/>
      <name val="Arial"/>
    </font>
    <font>
      <b/>
      <sz val="16"/>
      <color theme="1"/>
      <name val="Calibri"/>
    </font>
    <font>
      <b/>
      <sz val="14"/>
      <color rgb="FF000000"/>
      <name val="Calibri"/>
    </font>
    <font>
      <i/>
      <sz val="14"/>
      <color rgb="FF000000"/>
      <name val="Calibri"/>
    </font>
    <font>
      <b/>
      <i/>
      <sz val="14"/>
      <color rgb="FF000000"/>
      <name val="Calibri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8" fillId="0" borderId="0" xfId="0" applyFont="1" applyAlignment="1"/>
    <xf numFmtId="0" fontId="12" fillId="0" borderId="0" xfId="0" applyFont="1" applyAlignment="1"/>
    <xf numFmtId="0" fontId="2" fillId="0" borderId="0" xfId="0" applyFont="1" applyAlignment="1"/>
    <xf numFmtId="0" fontId="13" fillId="0" borderId="0" xfId="0" applyFont="1" applyAlignment="1"/>
    <xf numFmtId="1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1" xfId="0" applyFont="1" applyBorder="1" applyAlignment="1">
      <alignment horizontal="center" vertical="center" wrapText="1"/>
    </xf>
    <xf numFmtId="0" fontId="6" fillId="0" borderId="11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997"/>
  <sheetViews>
    <sheetView tabSelected="1" view="pageBreakPreview" zoomScale="60" zoomScaleNormal="100" workbookViewId="0">
      <selection activeCell="E25" sqref="E25"/>
    </sheetView>
  </sheetViews>
  <sheetFormatPr defaultColWidth="14.42578125" defaultRowHeight="15.75" customHeight="1" x14ac:dyDescent="0.2"/>
  <sheetData>
    <row r="1" spans="1:24" ht="30.75" customHeight="1" x14ac:dyDescent="0.35">
      <c r="A1" s="49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 x14ac:dyDescent="0.35">
      <c r="A3" s="3"/>
      <c r="B3" s="4"/>
      <c r="C3" s="4"/>
      <c r="D3" s="4"/>
      <c r="E3" s="4"/>
      <c r="F3" s="4"/>
      <c r="G3" s="4"/>
      <c r="H3" s="4"/>
      <c r="I3" s="50" t="s">
        <v>1</v>
      </c>
      <c r="J3" s="45"/>
      <c r="K3" s="51" t="s">
        <v>2</v>
      </c>
      <c r="L3" s="45"/>
      <c r="M3" s="45"/>
      <c r="N3" s="45"/>
      <c r="O3" s="45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1.75" customHeight="1" x14ac:dyDescent="0.35">
      <c r="A5" s="47" t="s">
        <v>3</v>
      </c>
      <c r="B5" s="38" t="s">
        <v>4</v>
      </c>
      <c r="C5" s="39"/>
      <c r="D5" s="40"/>
      <c r="E5" s="38" t="s">
        <v>5</v>
      </c>
      <c r="F5" s="39"/>
      <c r="G5" s="39"/>
      <c r="H5" s="40"/>
      <c r="I5" s="38" t="s">
        <v>6</v>
      </c>
      <c r="J5" s="39"/>
      <c r="K5" s="39"/>
      <c r="L5" s="40"/>
      <c r="M5" s="38" t="s">
        <v>7</v>
      </c>
      <c r="N5" s="39"/>
      <c r="O5" s="39"/>
      <c r="P5" s="40"/>
      <c r="Q5" s="38" t="s">
        <v>8</v>
      </c>
      <c r="R5" s="39"/>
      <c r="S5" s="39"/>
      <c r="T5" s="41"/>
      <c r="U5" s="42" t="s">
        <v>9</v>
      </c>
      <c r="V5" s="1"/>
      <c r="W5" s="1"/>
      <c r="X5" s="1"/>
    </row>
    <row r="6" spans="1:24" ht="21.75" customHeight="1" x14ac:dyDescent="0.35">
      <c r="A6" s="48"/>
      <c r="B6" s="5" t="s">
        <v>10</v>
      </c>
      <c r="C6" s="6" t="s">
        <v>11</v>
      </c>
      <c r="D6" s="7" t="s">
        <v>12</v>
      </c>
      <c r="E6" s="5" t="s">
        <v>10</v>
      </c>
      <c r="F6" s="6" t="s">
        <v>11</v>
      </c>
      <c r="G6" s="6" t="s">
        <v>13</v>
      </c>
      <c r="H6" s="7" t="s">
        <v>12</v>
      </c>
      <c r="I6" s="5" t="s">
        <v>10</v>
      </c>
      <c r="J6" s="6" t="s">
        <v>11</v>
      </c>
      <c r="K6" s="6" t="s">
        <v>13</v>
      </c>
      <c r="L6" s="7" t="s">
        <v>12</v>
      </c>
      <c r="M6" s="5" t="s">
        <v>10</v>
      </c>
      <c r="N6" s="6" t="s">
        <v>11</v>
      </c>
      <c r="O6" s="6" t="s">
        <v>13</v>
      </c>
      <c r="P6" s="7" t="s">
        <v>12</v>
      </c>
      <c r="Q6" s="5" t="s">
        <v>10</v>
      </c>
      <c r="R6" s="6" t="s">
        <v>11</v>
      </c>
      <c r="S6" s="6" t="s">
        <v>13</v>
      </c>
      <c r="T6" s="8" t="s">
        <v>12</v>
      </c>
      <c r="U6" s="43"/>
      <c r="V6" s="1"/>
      <c r="W6" s="1"/>
      <c r="X6" s="1"/>
    </row>
    <row r="7" spans="1:24" ht="21.75" customHeight="1" x14ac:dyDescent="0.35">
      <c r="A7" s="9" t="s">
        <v>14</v>
      </c>
      <c r="B7" s="10">
        <v>28</v>
      </c>
      <c r="C7" s="11">
        <v>18000</v>
      </c>
      <c r="D7" s="12">
        <f t="shared" ref="D7:D18" si="0">C7/B7</f>
        <v>642.85714285714289</v>
      </c>
      <c r="E7" s="10">
        <v>310</v>
      </c>
      <c r="F7" s="11">
        <v>16000</v>
      </c>
      <c r="G7" s="11">
        <v>250000</v>
      </c>
      <c r="H7" s="12">
        <f t="shared" ref="H7:H18" si="1">(G7+F7)/E7</f>
        <v>858.06451612903231</v>
      </c>
      <c r="I7" s="10">
        <v>120</v>
      </c>
      <c r="J7" s="11">
        <v>12000</v>
      </c>
      <c r="K7" s="11">
        <v>100000</v>
      </c>
      <c r="L7" s="12">
        <f t="shared" ref="L7:L18" si="2">(K7+J7)/I7</f>
        <v>933.33333333333337</v>
      </c>
      <c r="M7" s="10">
        <v>120</v>
      </c>
      <c r="N7" s="11">
        <v>12000</v>
      </c>
      <c r="O7" s="11">
        <v>75000</v>
      </c>
      <c r="P7" s="12">
        <f t="shared" ref="P7:P18" si="3">(O7+N7)/M7</f>
        <v>725</v>
      </c>
      <c r="Q7" s="10">
        <f t="shared" ref="Q7:R7" si="4">B7+E7+I7</f>
        <v>458</v>
      </c>
      <c r="R7" s="11">
        <f t="shared" si="4"/>
        <v>46000</v>
      </c>
      <c r="S7" s="11">
        <f t="shared" ref="S7:S18" si="5">G7+K7</f>
        <v>350000</v>
      </c>
      <c r="T7" s="13">
        <f t="shared" ref="T7:T18" si="6">(R7+S7)/Q7</f>
        <v>864.6288209606987</v>
      </c>
      <c r="U7" s="14">
        <f t="shared" ref="U7:U18" si="7">Q7/30</f>
        <v>15.266666666666667</v>
      </c>
      <c r="V7" s="1"/>
      <c r="W7" s="1"/>
      <c r="X7" s="1"/>
    </row>
    <row r="8" spans="1:24" ht="21.75" customHeight="1" x14ac:dyDescent="0.35">
      <c r="A8" s="9" t="s">
        <v>15</v>
      </c>
      <c r="B8" s="10">
        <v>34</v>
      </c>
      <c r="C8" s="11">
        <v>18000</v>
      </c>
      <c r="D8" s="12">
        <f t="shared" si="0"/>
        <v>529.41176470588232</v>
      </c>
      <c r="E8" s="10">
        <v>325</v>
      </c>
      <c r="F8" s="11">
        <v>16000</v>
      </c>
      <c r="G8" s="11">
        <v>250000</v>
      </c>
      <c r="H8" s="12">
        <f t="shared" si="1"/>
        <v>818.46153846153845</v>
      </c>
      <c r="I8" s="10">
        <v>129</v>
      </c>
      <c r="J8" s="11">
        <v>12000</v>
      </c>
      <c r="K8" s="11">
        <v>100000</v>
      </c>
      <c r="L8" s="12">
        <f t="shared" si="2"/>
        <v>868.21705426356584</v>
      </c>
      <c r="M8" s="10">
        <v>129</v>
      </c>
      <c r="N8" s="11">
        <v>12000</v>
      </c>
      <c r="O8" s="11">
        <v>75000</v>
      </c>
      <c r="P8" s="12">
        <f t="shared" si="3"/>
        <v>674.41860465116281</v>
      </c>
      <c r="Q8" s="10">
        <f t="shared" ref="Q8:R8" si="8">B8+E8+I8</f>
        <v>488</v>
      </c>
      <c r="R8" s="11">
        <f t="shared" si="8"/>
        <v>46000</v>
      </c>
      <c r="S8" s="11">
        <f t="shared" si="5"/>
        <v>350000</v>
      </c>
      <c r="T8" s="13">
        <f t="shared" si="6"/>
        <v>811.47540983606552</v>
      </c>
      <c r="U8" s="14">
        <f t="shared" si="7"/>
        <v>16.266666666666666</v>
      </c>
      <c r="V8" s="1"/>
      <c r="W8" s="1"/>
      <c r="X8" s="1"/>
    </row>
    <row r="9" spans="1:24" ht="21.75" customHeight="1" x14ac:dyDescent="0.35">
      <c r="A9" s="9" t="s">
        <v>16</v>
      </c>
      <c r="B9" s="10">
        <v>41</v>
      </c>
      <c r="C9" s="11">
        <v>18000</v>
      </c>
      <c r="D9" s="12">
        <f t="shared" si="0"/>
        <v>439.02439024390242</v>
      </c>
      <c r="E9" s="10">
        <v>340</v>
      </c>
      <c r="F9" s="11">
        <v>16000</v>
      </c>
      <c r="G9" s="11">
        <v>250000</v>
      </c>
      <c r="H9" s="12">
        <f t="shared" si="1"/>
        <v>782.35294117647061</v>
      </c>
      <c r="I9" s="10">
        <v>139</v>
      </c>
      <c r="J9" s="11">
        <v>12000</v>
      </c>
      <c r="K9" s="11">
        <v>100000</v>
      </c>
      <c r="L9" s="12">
        <f t="shared" si="2"/>
        <v>805.75539568345323</v>
      </c>
      <c r="M9" s="10">
        <v>139</v>
      </c>
      <c r="N9" s="11">
        <v>12000</v>
      </c>
      <c r="O9" s="11">
        <v>75000</v>
      </c>
      <c r="P9" s="12">
        <f t="shared" si="3"/>
        <v>625.89928057553959</v>
      </c>
      <c r="Q9" s="10">
        <f t="shared" ref="Q9:R9" si="9">B9+E9+I9</f>
        <v>520</v>
      </c>
      <c r="R9" s="11">
        <f t="shared" si="9"/>
        <v>46000</v>
      </c>
      <c r="S9" s="11">
        <f t="shared" si="5"/>
        <v>350000</v>
      </c>
      <c r="T9" s="13">
        <f t="shared" si="6"/>
        <v>761.53846153846155</v>
      </c>
      <c r="U9" s="14">
        <f t="shared" si="7"/>
        <v>17.333333333333332</v>
      </c>
      <c r="V9" s="1"/>
      <c r="W9" s="1"/>
      <c r="X9" s="1"/>
    </row>
    <row r="10" spans="1:24" ht="21.75" customHeight="1" x14ac:dyDescent="0.35">
      <c r="A10" s="9" t="s">
        <v>17</v>
      </c>
      <c r="B10" s="10">
        <v>50</v>
      </c>
      <c r="C10" s="11">
        <v>18000</v>
      </c>
      <c r="D10" s="12">
        <f t="shared" si="0"/>
        <v>360</v>
      </c>
      <c r="E10" s="10">
        <v>368</v>
      </c>
      <c r="F10" s="11">
        <v>16000</v>
      </c>
      <c r="G10" s="11">
        <v>250000</v>
      </c>
      <c r="H10" s="12">
        <f t="shared" si="1"/>
        <v>722.82608695652175</v>
      </c>
      <c r="I10" s="10">
        <v>152</v>
      </c>
      <c r="J10" s="11">
        <v>12000</v>
      </c>
      <c r="K10" s="11">
        <v>100000</v>
      </c>
      <c r="L10" s="12">
        <f t="shared" si="2"/>
        <v>736.84210526315792</v>
      </c>
      <c r="M10" s="10">
        <v>152</v>
      </c>
      <c r="N10" s="11">
        <v>12000</v>
      </c>
      <c r="O10" s="11">
        <v>75000</v>
      </c>
      <c r="P10" s="12">
        <f t="shared" si="3"/>
        <v>572.36842105263156</v>
      </c>
      <c r="Q10" s="10">
        <f t="shared" ref="Q10:R10" si="10">B10+E10+I10</f>
        <v>570</v>
      </c>
      <c r="R10" s="11">
        <f t="shared" si="10"/>
        <v>46000</v>
      </c>
      <c r="S10" s="11">
        <f t="shared" si="5"/>
        <v>350000</v>
      </c>
      <c r="T10" s="13">
        <f t="shared" si="6"/>
        <v>694.73684210526312</v>
      </c>
      <c r="U10" s="14">
        <f t="shared" si="7"/>
        <v>19</v>
      </c>
      <c r="V10" s="1"/>
      <c r="W10" s="1"/>
      <c r="X10" s="1"/>
    </row>
    <row r="11" spans="1:24" ht="21.75" customHeight="1" x14ac:dyDescent="0.35">
      <c r="A11" s="9" t="s">
        <v>18</v>
      </c>
      <c r="B11" s="10">
        <v>61</v>
      </c>
      <c r="C11" s="11">
        <v>18000</v>
      </c>
      <c r="D11" s="12">
        <f t="shared" si="0"/>
        <v>295.08196721311475</v>
      </c>
      <c r="E11" s="10">
        <v>390</v>
      </c>
      <c r="F11" s="11">
        <v>16000</v>
      </c>
      <c r="G11" s="11">
        <v>250000</v>
      </c>
      <c r="H11" s="12">
        <f t="shared" si="1"/>
        <v>682.0512820512821</v>
      </c>
      <c r="I11" s="10">
        <v>168</v>
      </c>
      <c r="J11" s="11">
        <v>12000</v>
      </c>
      <c r="K11" s="11">
        <v>100000</v>
      </c>
      <c r="L11" s="12">
        <f t="shared" si="2"/>
        <v>666.66666666666663</v>
      </c>
      <c r="M11" s="10">
        <v>168</v>
      </c>
      <c r="N11" s="11">
        <v>12000</v>
      </c>
      <c r="O11" s="11">
        <v>75000</v>
      </c>
      <c r="P11" s="12">
        <f t="shared" si="3"/>
        <v>517.85714285714289</v>
      </c>
      <c r="Q11" s="10">
        <f t="shared" ref="Q11:R11" si="11">B11+E11+I11</f>
        <v>619</v>
      </c>
      <c r="R11" s="11">
        <f t="shared" si="11"/>
        <v>46000</v>
      </c>
      <c r="S11" s="11">
        <f t="shared" si="5"/>
        <v>350000</v>
      </c>
      <c r="T11" s="13">
        <f t="shared" si="6"/>
        <v>639.74151857835216</v>
      </c>
      <c r="U11" s="14">
        <f t="shared" si="7"/>
        <v>20.633333333333333</v>
      </c>
      <c r="V11" s="1"/>
      <c r="W11" s="1"/>
      <c r="X11" s="1"/>
    </row>
    <row r="12" spans="1:24" ht="21.75" customHeight="1" x14ac:dyDescent="0.35">
      <c r="A12" s="9" t="s">
        <v>19</v>
      </c>
      <c r="B12" s="10">
        <v>73</v>
      </c>
      <c r="C12" s="11">
        <v>18000</v>
      </c>
      <c r="D12" s="12">
        <f t="shared" si="0"/>
        <v>246.57534246575344</v>
      </c>
      <c r="E12" s="10">
        <v>415</v>
      </c>
      <c r="F12" s="11">
        <v>16000</v>
      </c>
      <c r="G12" s="11">
        <v>250000</v>
      </c>
      <c r="H12" s="12">
        <f t="shared" si="1"/>
        <v>640.96385542168673</v>
      </c>
      <c r="I12" s="10">
        <v>180</v>
      </c>
      <c r="J12" s="11">
        <v>12000</v>
      </c>
      <c r="K12" s="11">
        <v>100000</v>
      </c>
      <c r="L12" s="12">
        <f t="shared" si="2"/>
        <v>622.22222222222217</v>
      </c>
      <c r="M12" s="10">
        <v>184</v>
      </c>
      <c r="N12" s="11">
        <v>12000</v>
      </c>
      <c r="O12" s="11">
        <v>75000</v>
      </c>
      <c r="P12" s="12">
        <f t="shared" si="3"/>
        <v>472.82608695652175</v>
      </c>
      <c r="Q12" s="10">
        <f t="shared" ref="Q12:R12" si="12">B12+E12+I12</f>
        <v>668</v>
      </c>
      <c r="R12" s="11">
        <f t="shared" si="12"/>
        <v>46000</v>
      </c>
      <c r="S12" s="11">
        <f t="shared" si="5"/>
        <v>350000</v>
      </c>
      <c r="T12" s="13">
        <f t="shared" si="6"/>
        <v>592.81437125748505</v>
      </c>
      <c r="U12" s="14">
        <f t="shared" si="7"/>
        <v>22.266666666666666</v>
      </c>
      <c r="V12" s="1"/>
      <c r="W12" s="1"/>
      <c r="X12" s="1"/>
    </row>
    <row r="13" spans="1:24" ht="21.75" customHeight="1" x14ac:dyDescent="0.35">
      <c r="A13" s="9" t="s">
        <v>20</v>
      </c>
      <c r="B13" s="10">
        <v>85</v>
      </c>
      <c r="C13" s="11">
        <v>18000</v>
      </c>
      <c r="D13" s="12">
        <f t="shared" si="0"/>
        <v>211.76470588235293</v>
      </c>
      <c r="E13" s="10">
        <v>450</v>
      </c>
      <c r="F13" s="11">
        <v>16000</v>
      </c>
      <c r="G13" s="11">
        <v>250000</v>
      </c>
      <c r="H13" s="12">
        <f t="shared" si="1"/>
        <v>591.11111111111109</v>
      </c>
      <c r="I13" s="10">
        <v>200</v>
      </c>
      <c r="J13" s="11">
        <v>12000</v>
      </c>
      <c r="K13" s="11">
        <v>100000</v>
      </c>
      <c r="L13" s="12">
        <f t="shared" si="2"/>
        <v>560</v>
      </c>
      <c r="M13" s="10">
        <v>201</v>
      </c>
      <c r="N13" s="11">
        <v>12000</v>
      </c>
      <c r="O13" s="11">
        <v>75000</v>
      </c>
      <c r="P13" s="12">
        <f t="shared" si="3"/>
        <v>432.83582089552237</v>
      </c>
      <c r="Q13" s="10">
        <f t="shared" ref="Q13:R13" si="13">B13+E13+I13</f>
        <v>735</v>
      </c>
      <c r="R13" s="11">
        <f t="shared" si="13"/>
        <v>46000</v>
      </c>
      <c r="S13" s="11">
        <f t="shared" si="5"/>
        <v>350000</v>
      </c>
      <c r="T13" s="13">
        <f t="shared" si="6"/>
        <v>538.77551020408168</v>
      </c>
      <c r="U13" s="14">
        <f t="shared" si="7"/>
        <v>24.5</v>
      </c>
      <c r="V13" s="1"/>
      <c r="W13" s="1"/>
      <c r="X13" s="1"/>
    </row>
    <row r="14" spans="1:24" ht="21.75" customHeight="1" x14ac:dyDescent="0.35">
      <c r="A14" s="9" t="s">
        <v>21</v>
      </c>
      <c r="B14" s="10">
        <v>100</v>
      </c>
      <c r="C14" s="11">
        <v>18000</v>
      </c>
      <c r="D14" s="12">
        <f t="shared" si="0"/>
        <v>180</v>
      </c>
      <c r="E14" s="10">
        <v>489</v>
      </c>
      <c r="F14" s="11">
        <v>16000</v>
      </c>
      <c r="G14" s="11">
        <v>250000</v>
      </c>
      <c r="H14" s="12">
        <f t="shared" si="1"/>
        <v>543.96728016359918</v>
      </c>
      <c r="I14" s="10">
        <v>222</v>
      </c>
      <c r="J14" s="11">
        <v>12000</v>
      </c>
      <c r="K14" s="11">
        <v>100000</v>
      </c>
      <c r="L14" s="12">
        <f t="shared" si="2"/>
        <v>504.5045045045045</v>
      </c>
      <c r="M14" s="10">
        <v>222</v>
      </c>
      <c r="N14" s="11">
        <v>12000</v>
      </c>
      <c r="O14" s="11">
        <v>75000</v>
      </c>
      <c r="P14" s="12">
        <f t="shared" si="3"/>
        <v>391.89189189189187</v>
      </c>
      <c r="Q14" s="10">
        <f t="shared" ref="Q14:R14" si="14">B14+E14+I14</f>
        <v>811</v>
      </c>
      <c r="R14" s="11">
        <f t="shared" si="14"/>
        <v>46000</v>
      </c>
      <c r="S14" s="11">
        <f t="shared" si="5"/>
        <v>350000</v>
      </c>
      <c r="T14" s="13">
        <f t="shared" si="6"/>
        <v>488.28606658446364</v>
      </c>
      <c r="U14" s="14">
        <f t="shared" si="7"/>
        <v>27.033333333333335</v>
      </c>
      <c r="V14" s="1"/>
      <c r="W14" s="1"/>
      <c r="X14" s="1"/>
    </row>
    <row r="15" spans="1:24" ht="21.75" customHeight="1" x14ac:dyDescent="0.35">
      <c r="A15" s="9" t="s">
        <v>22</v>
      </c>
      <c r="B15" s="10">
        <v>116</v>
      </c>
      <c r="C15" s="11">
        <v>18000</v>
      </c>
      <c r="D15" s="12">
        <f t="shared" si="0"/>
        <v>155.17241379310346</v>
      </c>
      <c r="E15" s="10">
        <v>532</v>
      </c>
      <c r="F15" s="11">
        <v>16000</v>
      </c>
      <c r="G15" s="11">
        <v>250000</v>
      </c>
      <c r="H15" s="12">
        <f t="shared" si="1"/>
        <v>500</v>
      </c>
      <c r="I15" s="10">
        <v>246</v>
      </c>
      <c r="J15" s="11">
        <v>12000</v>
      </c>
      <c r="K15" s="11">
        <v>100000</v>
      </c>
      <c r="L15" s="12">
        <f t="shared" si="2"/>
        <v>455.28455284552848</v>
      </c>
      <c r="M15" s="10">
        <v>246</v>
      </c>
      <c r="N15" s="11">
        <v>12000</v>
      </c>
      <c r="O15" s="11">
        <v>75000</v>
      </c>
      <c r="P15" s="12">
        <f t="shared" si="3"/>
        <v>353.65853658536588</v>
      </c>
      <c r="Q15" s="10">
        <f t="shared" ref="Q15:R15" si="15">B15+E15+I15</f>
        <v>894</v>
      </c>
      <c r="R15" s="11">
        <f t="shared" si="15"/>
        <v>46000</v>
      </c>
      <c r="S15" s="11">
        <f t="shared" si="5"/>
        <v>350000</v>
      </c>
      <c r="T15" s="13">
        <f t="shared" si="6"/>
        <v>442.95302013422821</v>
      </c>
      <c r="U15" s="14">
        <f t="shared" si="7"/>
        <v>29.8</v>
      </c>
      <c r="V15" s="1"/>
      <c r="W15" s="1"/>
      <c r="X15" s="1"/>
    </row>
    <row r="16" spans="1:24" ht="21.75" customHeight="1" x14ac:dyDescent="0.35">
      <c r="A16" s="9" t="s">
        <v>23</v>
      </c>
      <c r="B16" s="10">
        <v>132</v>
      </c>
      <c r="C16" s="11">
        <v>18000</v>
      </c>
      <c r="D16" s="12">
        <f t="shared" si="0"/>
        <v>136.36363636363637</v>
      </c>
      <c r="E16" s="10">
        <v>585</v>
      </c>
      <c r="F16" s="11">
        <v>16000</v>
      </c>
      <c r="G16" s="11">
        <v>250000</v>
      </c>
      <c r="H16" s="12">
        <f t="shared" si="1"/>
        <v>454.70085470085468</v>
      </c>
      <c r="I16" s="10">
        <v>275</v>
      </c>
      <c r="J16" s="11">
        <v>12000</v>
      </c>
      <c r="K16" s="11">
        <v>100000</v>
      </c>
      <c r="L16" s="12">
        <f t="shared" si="2"/>
        <v>407.27272727272725</v>
      </c>
      <c r="M16" s="10">
        <v>270</v>
      </c>
      <c r="N16" s="11">
        <v>12000</v>
      </c>
      <c r="O16" s="11">
        <v>75000</v>
      </c>
      <c r="P16" s="12">
        <f t="shared" si="3"/>
        <v>322.22222222222223</v>
      </c>
      <c r="Q16" s="10">
        <f t="shared" ref="Q16:R16" si="16">B16+E16+I16</f>
        <v>992</v>
      </c>
      <c r="R16" s="11">
        <f t="shared" si="16"/>
        <v>46000</v>
      </c>
      <c r="S16" s="11">
        <f t="shared" si="5"/>
        <v>350000</v>
      </c>
      <c r="T16" s="13">
        <f t="shared" si="6"/>
        <v>399.19354838709677</v>
      </c>
      <c r="U16" s="14">
        <f t="shared" si="7"/>
        <v>33.06666666666667</v>
      </c>
      <c r="V16" s="1"/>
      <c r="W16" s="1"/>
      <c r="X16" s="1"/>
    </row>
    <row r="17" spans="1:24" ht="21.75" customHeight="1" x14ac:dyDescent="0.35">
      <c r="A17" s="9" t="s">
        <v>24</v>
      </c>
      <c r="B17" s="10">
        <v>153</v>
      </c>
      <c r="C17" s="11">
        <v>18000</v>
      </c>
      <c r="D17" s="12">
        <f t="shared" si="0"/>
        <v>117.64705882352941</v>
      </c>
      <c r="E17" s="10">
        <v>652</v>
      </c>
      <c r="F17" s="11">
        <v>16000</v>
      </c>
      <c r="G17" s="11">
        <v>250000</v>
      </c>
      <c r="H17" s="12">
        <f t="shared" si="1"/>
        <v>407.97546012269936</v>
      </c>
      <c r="I17" s="10">
        <v>318</v>
      </c>
      <c r="J17" s="11">
        <v>12000</v>
      </c>
      <c r="K17" s="11">
        <v>100000</v>
      </c>
      <c r="L17" s="12">
        <f t="shared" si="2"/>
        <v>352.20125786163521</v>
      </c>
      <c r="M17" s="10">
        <v>300</v>
      </c>
      <c r="N17" s="11">
        <v>12000</v>
      </c>
      <c r="O17" s="11">
        <v>75000</v>
      </c>
      <c r="P17" s="12">
        <f t="shared" si="3"/>
        <v>290</v>
      </c>
      <c r="Q17" s="10">
        <f t="shared" ref="Q17:R17" si="17">B17+E17+I17</f>
        <v>1123</v>
      </c>
      <c r="R17" s="11">
        <f t="shared" si="17"/>
        <v>46000</v>
      </c>
      <c r="S17" s="11">
        <f t="shared" si="5"/>
        <v>350000</v>
      </c>
      <c r="T17" s="13">
        <f t="shared" si="6"/>
        <v>352.62689225289404</v>
      </c>
      <c r="U17" s="14">
        <f t="shared" si="7"/>
        <v>37.43333333333333</v>
      </c>
      <c r="V17" s="1"/>
      <c r="W17" s="1"/>
      <c r="X17" s="1"/>
    </row>
    <row r="18" spans="1:24" ht="21.75" customHeight="1" x14ac:dyDescent="0.35">
      <c r="A18" s="15" t="s">
        <v>25</v>
      </c>
      <c r="B18" s="16">
        <v>178</v>
      </c>
      <c r="C18" s="17">
        <v>18000</v>
      </c>
      <c r="D18" s="18">
        <f t="shared" si="0"/>
        <v>101.12359550561797</v>
      </c>
      <c r="E18" s="16">
        <v>713</v>
      </c>
      <c r="F18" s="17">
        <v>16000</v>
      </c>
      <c r="G18" s="17">
        <v>250000</v>
      </c>
      <c r="H18" s="18">
        <f t="shared" si="1"/>
        <v>373.07152875175314</v>
      </c>
      <c r="I18" s="16">
        <v>359</v>
      </c>
      <c r="J18" s="17">
        <v>12000</v>
      </c>
      <c r="K18" s="17">
        <v>100000</v>
      </c>
      <c r="L18" s="18">
        <f t="shared" si="2"/>
        <v>311.97771587743733</v>
      </c>
      <c r="M18" s="16">
        <v>338</v>
      </c>
      <c r="N18" s="17">
        <v>12000</v>
      </c>
      <c r="O18" s="17">
        <v>75000</v>
      </c>
      <c r="P18" s="18">
        <f t="shared" si="3"/>
        <v>257.39644970414201</v>
      </c>
      <c r="Q18" s="16">
        <f t="shared" ref="Q18:R18" si="18">B18+E18+I18</f>
        <v>1250</v>
      </c>
      <c r="R18" s="17">
        <f t="shared" si="18"/>
        <v>46000</v>
      </c>
      <c r="S18" s="17">
        <f t="shared" si="5"/>
        <v>350000</v>
      </c>
      <c r="T18" s="19">
        <f t="shared" si="6"/>
        <v>316.8</v>
      </c>
      <c r="U18" s="20">
        <f t="shared" si="7"/>
        <v>41.666666666666664</v>
      </c>
      <c r="V18" s="1"/>
      <c r="W18" s="1"/>
      <c r="X18" s="1"/>
    </row>
    <row r="19" spans="1:24" ht="15.75" customHeight="1" x14ac:dyDescent="0.35">
      <c r="A19" s="21"/>
      <c r="B19" s="22"/>
      <c r="C19" s="23" t="s">
        <v>26</v>
      </c>
      <c r="D19" s="24">
        <f>(D7+D8+D9+D10+D11+D12+D13+D14+D15+D16+D17+D18)/12</f>
        <v>284.58516815450298</v>
      </c>
      <c r="E19" s="22"/>
      <c r="F19" s="22"/>
      <c r="G19" s="23" t="s">
        <v>26</v>
      </c>
      <c r="H19" s="24">
        <f>(H7+H8+H9+H10+H11+H12+H13+H14+H15+H16+H17+H18)/12</f>
        <v>614.62887125387908</v>
      </c>
      <c r="I19" s="22"/>
      <c r="J19" s="22"/>
      <c r="K19" s="23" t="s">
        <v>26</v>
      </c>
      <c r="L19" s="24">
        <f>(L7+L8+L9+L10+L11+L12+L13+L14+L15+L16+L17+L18)/12</f>
        <v>602.02312798285254</v>
      </c>
      <c r="N19" s="25"/>
      <c r="O19" s="23" t="s">
        <v>26</v>
      </c>
      <c r="P19" s="24">
        <f>(P7+P8+P9+P10+P11+P12+P13+P14+P15+P16+P17+P18)/12</f>
        <v>469.69787144934526</v>
      </c>
      <c r="Q19" s="24">
        <f>(Q7+Q8+Q9+Q10+Q11+Q12+Q13+Q14+Q15+Q16+Q17+Q18)</f>
        <v>9128</v>
      </c>
      <c r="R19" s="1"/>
      <c r="S19" s="44" t="s">
        <v>27</v>
      </c>
      <c r="T19" s="45"/>
      <c r="U19" s="24">
        <f>AVERAGE(U7:U18)</f>
        <v>25.355555555555554</v>
      </c>
      <c r="V19" s="1"/>
      <c r="W19" s="1"/>
      <c r="X19" s="1"/>
    </row>
    <row r="20" spans="1:24" ht="15.75" customHeight="1" x14ac:dyDescent="0.35">
      <c r="A20" s="2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  <c r="O20" s="1"/>
      <c r="P20" s="28"/>
      <c r="Q20" s="29"/>
      <c r="R20" s="1"/>
      <c r="S20" s="1"/>
      <c r="T20" s="1"/>
      <c r="U20" s="1"/>
      <c r="V20" s="1"/>
      <c r="W20" s="1"/>
      <c r="X20" s="1"/>
    </row>
    <row r="21" spans="1:24" ht="15.75" customHeight="1" x14ac:dyDescent="0.35">
      <c r="A21" s="2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1"/>
      <c r="O21" s="1"/>
      <c r="P21" s="30"/>
      <c r="Q21" s="24"/>
      <c r="R21" s="1"/>
      <c r="S21" s="1"/>
      <c r="T21" s="1"/>
      <c r="U21" s="1"/>
      <c r="V21" s="1"/>
      <c r="W21" s="1"/>
      <c r="X21" s="1"/>
    </row>
    <row r="22" spans="1:24" ht="15.75" customHeight="1" x14ac:dyDescent="0.35">
      <c r="A22" s="27"/>
      <c r="B22" s="2"/>
      <c r="C22" s="2"/>
      <c r="D22" s="2"/>
      <c r="E22" s="2"/>
      <c r="F22" s="46" t="s">
        <v>28</v>
      </c>
      <c r="G22" s="45"/>
      <c r="H22" s="45"/>
      <c r="I22" s="45"/>
      <c r="J22" s="45"/>
      <c r="K22" s="45"/>
      <c r="L22" s="4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35">
      <c r="A23" s="2"/>
      <c r="B23" s="2"/>
      <c r="C23" s="2"/>
      <c r="D23" s="2"/>
      <c r="E23" s="2"/>
      <c r="F23" s="45"/>
      <c r="G23" s="45"/>
      <c r="H23" s="45"/>
      <c r="I23" s="45"/>
      <c r="J23" s="45"/>
      <c r="K23" s="45"/>
      <c r="L23" s="4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35">
      <c r="A24" s="2"/>
      <c r="B24" s="2"/>
      <c r="C24" s="2"/>
      <c r="D24" s="2"/>
      <c r="E24" s="2"/>
      <c r="F24" s="45"/>
      <c r="G24" s="45"/>
      <c r="H24" s="45"/>
      <c r="I24" s="45"/>
      <c r="J24" s="45"/>
      <c r="K24" s="45"/>
      <c r="L24" s="4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35">
      <c r="A25" s="2"/>
      <c r="B25" s="2"/>
      <c r="C25" s="2"/>
      <c r="D25" s="2"/>
      <c r="E25" s="2"/>
      <c r="F25" s="45"/>
      <c r="G25" s="45"/>
      <c r="H25" s="45"/>
      <c r="I25" s="45"/>
      <c r="J25" s="45"/>
      <c r="K25" s="45"/>
      <c r="L25" s="4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35">
      <c r="A26" s="2"/>
      <c r="B26" s="2"/>
      <c r="C26" s="2"/>
      <c r="D26" s="2"/>
      <c r="E26" s="2"/>
      <c r="F26" s="45"/>
      <c r="G26" s="45"/>
      <c r="H26" s="45"/>
      <c r="I26" s="45"/>
      <c r="J26" s="45"/>
      <c r="K26" s="45"/>
      <c r="L26" s="4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35">
      <c r="A27" s="2"/>
      <c r="B27" s="2"/>
      <c r="C27" s="2"/>
      <c r="D27" s="2"/>
      <c r="E27" s="2"/>
      <c r="F27" s="45"/>
      <c r="G27" s="45"/>
      <c r="H27" s="45"/>
      <c r="I27" s="45"/>
      <c r="J27" s="45"/>
      <c r="K27" s="45"/>
      <c r="L27" s="4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35">
      <c r="A28" s="2"/>
      <c r="B28" s="2"/>
      <c r="C28" s="2"/>
      <c r="D28" s="2"/>
      <c r="E28" s="2"/>
      <c r="F28" s="45"/>
      <c r="G28" s="45"/>
      <c r="H28" s="45"/>
      <c r="I28" s="45"/>
      <c r="J28" s="45"/>
      <c r="K28" s="45"/>
      <c r="L28" s="4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35">
      <c r="A29" s="2"/>
      <c r="B29" s="2"/>
      <c r="C29" s="2"/>
      <c r="D29" s="2"/>
      <c r="E29" s="2"/>
      <c r="F29" s="31"/>
      <c r="G29" s="31"/>
      <c r="H29" s="31"/>
      <c r="I29" s="31"/>
      <c r="J29" s="31"/>
      <c r="K29" s="31"/>
      <c r="L29" s="31"/>
      <c r="M29" s="1"/>
      <c r="N29" s="1"/>
      <c r="O29" s="1"/>
      <c r="P29" s="1"/>
      <c r="R29" s="1"/>
      <c r="S29" s="1"/>
      <c r="T29" s="1"/>
      <c r="U29" s="1"/>
      <c r="V29" s="1"/>
      <c r="W29" s="1"/>
      <c r="X29" s="1"/>
    </row>
    <row r="30" spans="1:24" ht="15.75" customHeight="1" x14ac:dyDescent="0.35">
      <c r="A30" s="2"/>
      <c r="B30" s="2"/>
      <c r="C30" s="2"/>
      <c r="D30" s="2"/>
      <c r="E30" s="2"/>
      <c r="F30" s="32" t="s">
        <v>29</v>
      </c>
      <c r="G30" s="31"/>
      <c r="H30" s="31"/>
      <c r="I30" s="31"/>
      <c r="J30" s="31"/>
      <c r="K30" s="31"/>
      <c r="L30" s="3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35">
      <c r="A31" s="2"/>
      <c r="B31" s="2"/>
      <c r="C31" s="2"/>
      <c r="D31" s="2"/>
      <c r="E31" s="2"/>
      <c r="F31" s="32" t="s">
        <v>30</v>
      </c>
      <c r="G31" s="31"/>
      <c r="H31" s="31"/>
      <c r="I31" s="31"/>
      <c r="J31" s="31"/>
      <c r="K31" s="33"/>
      <c r="L31" s="31"/>
      <c r="M31" s="1"/>
      <c r="N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  <c r="N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35">
      <c r="A34" s="2"/>
      <c r="B34" s="2"/>
      <c r="C34" s="2"/>
      <c r="E34" s="2"/>
      <c r="F34" s="2"/>
      <c r="G34" s="2"/>
      <c r="H34" s="2"/>
      <c r="I34" s="2"/>
      <c r="J34" s="2"/>
      <c r="K34" s="2"/>
      <c r="L34" s="2"/>
      <c r="M34" s="1"/>
      <c r="N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1" x14ac:dyDescent="0.35">
      <c r="A35" s="2"/>
      <c r="B35" s="2"/>
      <c r="C35" s="2"/>
      <c r="D35" s="34"/>
      <c r="E35" s="2"/>
      <c r="F35" s="2"/>
      <c r="G35" s="2"/>
      <c r="H35" s="2"/>
      <c r="I35" s="2"/>
      <c r="J35" s="34"/>
      <c r="K35" s="2"/>
      <c r="L35" s="2"/>
      <c r="M35" s="1"/>
      <c r="N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1" x14ac:dyDescent="0.35">
      <c r="A36" s="2"/>
      <c r="B36" s="2"/>
      <c r="E36" s="26"/>
      <c r="F36" s="26"/>
      <c r="G36" s="35"/>
      <c r="H36" s="35"/>
      <c r="I36" s="2"/>
      <c r="J36" s="2"/>
      <c r="K36" s="2"/>
      <c r="L36" s="2"/>
      <c r="M36" s="1"/>
      <c r="N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1" customHeight="1" x14ac:dyDescent="0.35">
      <c r="A37" s="2"/>
      <c r="B37" s="2"/>
      <c r="E37" s="26"/>
      <c r="F37" s="26"/>
      <c r="G37" s="35"/>
      <c r="H37" s="35"/>
      <c r="K37" s="2"/>
      <c r="L37" s="2"/>
      <c r="M37" s="1"/>
      <c r="N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1" x14ac:dyDescent="0.35">
      <c r="A38" s="2"/>
      <c r="B38" s="2"/>
      <c r="E38" s="26"/>
      <c r="F38" s="26"/>
      <c r="G38" s="35"/>
      <c r="H38" s="35"/>
      <c r="K38" s="2"/>
      <c r="L38" s="2"/>
      <c r="M38" s="1"/>
      <c r="N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1" x14ac:dyDescent="0.35">
      <c r="A39" s="2"/>
      <c r="B39" s="2"/>
      <c r="E39" s="26"/>
      <c r="F39" s="26"/>
      <c r="G39" s="35"/>
      <c r="H39" s="35"/>
      <c r="K39" s="2"/>
      <c r="L39" s="2"/>
      <c r="M39" s="1"/>
      <c r="N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1" x14ac:dyDescent="0.35">
      <c r="A40" s="2"/>
      <c r="B40" s="2"/>
      <c r="E40" s="26"/>
      <c r="F40" s="26"/>
      <c r="G40" s="35"/>
      <c r="H40" s="35"/>
      <c r="K40" s="2"/>
      <c r="L40" s="2"/>
      <c r="M40" s="1"/>
      <c r="N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1" x14ac:dyDescent="0.35">
      <c r="A41" s="2"/>
      <c r="B41" s="2"/>
      <c r="E41" s="26"/>
      <c r="F41" s="26"/>
      <c r="G41" s="35"/>
      <c r="H41" s="35"/>
      <c r="K41" s="2"/>
      <c r="L41" s="2"/>
      <c r="M41" s="1"/>
      <c r="N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1" x14ac:dyDescent="0.35">
      <c r="A42" s="2"/>
      <c r="B42" s="2"/>
      <c r="C42" s="2"/>
      <c r="D42" s="2"/>
      <c r="E42" s="2"/>
      <c r="F42" s="2"/>
      <c r="G42" s="2"/>
      <c r="K42" s="2"/>
      <c r="L42" s="2"/>
      <c r="M42" s="1"/>
      <c r="N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1" x14ac:dyDescent="0.35">
      <c r="A43" s="2"/>
      <c r="B43" s="2"/>
      <c r="C43" s="2"/>
      <c r="D43" s="35"/>
      <c r="E43" s="2"/>
      <c r="F43" s="2"/>
      <c r="G43" s="2"/>
      <c r="H43" s="2"/>
      <c r="I43" s="2"/>
      <c r="J43" s="2"/>
      <c r="K43" s="2"/>
      <c r="L43" s="2"/>
      <c r="M43" s="1"/>
      <c r="N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1" x14ac:dyDescent="0.35">
      <c r="A44" s="2"/>
      <c r="B44" s="2"/>
      <c r="C44" s="2"/>
      <c r="D44" s="35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1" x14ac:dyDescent="0.35">
      <c r="A45" s="2"/>
      <c r="B45" s="2"/>
      <c r="C45" s="2"/>
      <c r="D45" s="35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1" x14ac:dyDescent="0.35">
      <c r="A46" s="2"/>
      <c r="B46" s="2"/>
      <c r="C46" s="2"/>
      <c r="D46" s="35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1" x14ac:dyDescent="0.35">
      <c r="A47" s="2"/>
      <c r="B47" s="2"/>
      <c r="C47" s="2"/>
      <c r="D47" s="35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1" x14ac:dyDescent="0.35">
      <c r="A48" s="2"/>
      <c r="B48" s="2"/>
      <c r="C48" s="2"/>
      <c r="D48" s="35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1" x14ac:dyDescent="0.35">
      <c r="A49" s="2"/>
      <c r="B49" s="2"/>
      <c r="C49" s="2"/>
      <c r="D49" s="35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1" x14ac:dyDescent="0.35">
      <c r="A50" s="2"/>
      <c r="B50" s="2"/>
      <c r="C50" s="2"/>
      <c r="D50" s="35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2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2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2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2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2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2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2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2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2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2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2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2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2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2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2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2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2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2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2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2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2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2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2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2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2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2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2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2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2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2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2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2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2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2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2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2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2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2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2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2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2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2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2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2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2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2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2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2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2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2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2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2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2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2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2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2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2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2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2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2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2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2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2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2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2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2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2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2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2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2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2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2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2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2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2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2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2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2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2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2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2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2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2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2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2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2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2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2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2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2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2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2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2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2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2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2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2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2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2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2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2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2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2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2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2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2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2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2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2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2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2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2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2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2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2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2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2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2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2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2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2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2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2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2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2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2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2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2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2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2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2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2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2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2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2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2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2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2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2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2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2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2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2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2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2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2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2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2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2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2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2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2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2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2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2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2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2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2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2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2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2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2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2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2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2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2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2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2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2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2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2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2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2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2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2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2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2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2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2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2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2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2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2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2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2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2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2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2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2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2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2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2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2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2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2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2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2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2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2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2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2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2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2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2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2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2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2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2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2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2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2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2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2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2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2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2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2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2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2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2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2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2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2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2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2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2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2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2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2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2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2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2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2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2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2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2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2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2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2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2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2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2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2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2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2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2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2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2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2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2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2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2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2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2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2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2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2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2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2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2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2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2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2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2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2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2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2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2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2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2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2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2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2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2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2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2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2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2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2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2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2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2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2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2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2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2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2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2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2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2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2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2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2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2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2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2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2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2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2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2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2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2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2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2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2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2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2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2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2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2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2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2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2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2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2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2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2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2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2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2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2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2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2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2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2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2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2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2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2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2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2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2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2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2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2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2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2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2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2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2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2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2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2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2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2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2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2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2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2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2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2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2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2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2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2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2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2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2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2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2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2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2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2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2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2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2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2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2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2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2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2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2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2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2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2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2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2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2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2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2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2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2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2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2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2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2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2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2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2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2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2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2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2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2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2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2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2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2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2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2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2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2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2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2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2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2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2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2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2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2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2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2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2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2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2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2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2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2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2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2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2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2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2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2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2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2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2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2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2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2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2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2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2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2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2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2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2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2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2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2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2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2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2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2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2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2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2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2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2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2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2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2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2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2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2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2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2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2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2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2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2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2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2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2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2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2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2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2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2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2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2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2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2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2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2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2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2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2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2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2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2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2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2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2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2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2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2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2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2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2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2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2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2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2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2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2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2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2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2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2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2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2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2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2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2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2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2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2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2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2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2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2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2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2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2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2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2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2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2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2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2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2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2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2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2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2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2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2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2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2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2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2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2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2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2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2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2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2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2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2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2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2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2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2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2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2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2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2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2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2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2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2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2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2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2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2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2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2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2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2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2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2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2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2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2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2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2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2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2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2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2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2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2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2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2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2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2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2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2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2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2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2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2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2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2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2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2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2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2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2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2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2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2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2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2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2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2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2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2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2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2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2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2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2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2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2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2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2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2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2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2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2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2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2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2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2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2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2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2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2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2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2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2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2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2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2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2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2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2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2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2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2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2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2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2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2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2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2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2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2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2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2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2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2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2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2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2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2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2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2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2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2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2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2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2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2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2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2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2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2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2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2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2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2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2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2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2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2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2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2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2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2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2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2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2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2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2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2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2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2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2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2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2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2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2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2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2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2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2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2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2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2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2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2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2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2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2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2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2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2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2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2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2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2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2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2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2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2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2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2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2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2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2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2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2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2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2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2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2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2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2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2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2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2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2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2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2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2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2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2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2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2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2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2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2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2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2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2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2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2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2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2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2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2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2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2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2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2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2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2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2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2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2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2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2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2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2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2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2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2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2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2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2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2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2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2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2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2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2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2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2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2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2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2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2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2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2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2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2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2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2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2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2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2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2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2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2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2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2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2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2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2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2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2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2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2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2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2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2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2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2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2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2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2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2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2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2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2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2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2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2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2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2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2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2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2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2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2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2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2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2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2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2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2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2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2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2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2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2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2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2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2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2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2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2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2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2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2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2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2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2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2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2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2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2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2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2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2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2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2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2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2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2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2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2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2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2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2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2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2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2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2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2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2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2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2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2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2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2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2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2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2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2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2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2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2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2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2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2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2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2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2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2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2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2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2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2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2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2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2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2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2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2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2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2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2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2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2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2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2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2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2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2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2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2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2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2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2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2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2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2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2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2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2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2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2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2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2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2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2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2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2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</sheetData>
  <mergeCells count="12">
    <mergeCell ref="A1:L1"/>
    <mergeCell ref="I3:J3"/>
    <mergeCell ref="K3:O3"/>
    <mergeCell ref="A5:A6"/>
    <mergeCell ref="B5:D5"/>
    <mergeCell ref="E5:H5"/>
    <mergeCell ref="I5:L5"/>
    <mergeCell ref="M5:P5"/>
    <mergeCell ref="Q5:T5"/>
    <mergeCell ref="U5:U6"/>
    <mergeCell ref="S19:T19"/>
    <mergeCell ref="F22:L28"/>
  </mergeCells>
  <printOptions horizontalCentered="1" gridLines="1"/>
  <pageMargins left="0.7" right="0.7" top="0.75" bottom="0.75" header="0" footer="0"/>
  <pageSetup paperSize="9" scale="42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K92"/>
  <sheetViews>
    <sheetView workbookViewId="0"/>
  </sheetViews>
  <sheetFormatPr defaultColWidth="14.42578125" defaultRowHeight="15.75" customHeight="1" x14ac:dyDescent="0.2"/>
  <sheetData>
    <row r="3" spans="2:11" x14ac:dyDescent="0.2">
      <c r="B3" s="36" t="s">
        <v>31</v>
      </c>
    </row>
    <row r="6" spans="2:11" x14ac:dyDescent="0.2">
      <c r="B6" s="47" t="s">
        <v>3</v>
      </c>
      <c r="C6" s="38" t="s">
        <v>5</v>
      </c>
      <c r="D6" s="39"/>
      <c r="E6" s="39"/>
      <c r="F6" s="40"/>
      <c r="G6" s="38" t="s">
        <v>6</v>
      </c>
      <c r="H6" s="39"/>
      <c r="I6" s="39"/>
      <c r="J6" s="40"/>
      <c r="K6" s="42" t="s">
        <v>9</v>
      </c>
    </row>
    <row r="7" spans="2:11" x14ac:dyDescent="0.2">
      <c r="B7" s="48"/>
      <c r="C7" s="5" t="s">
        <v>10</v>
      </c>
      <c r="D7" s="6" t="s">
        <v>11</v>
      </c>
      <c r="E7" s="6" t="s">
        <v>13</v>
      </c>
      <c r="F7" s="7" t="s">
        <v>12</v>
      </c>
      <c r="G7" s="5" t="s">
        <v>10</v>
      </c>
      <c r="H7" s="6" t="s">
        <v>11</v>
      </c>
      <c r="I7" s="6" t="s">
        <v>13</v>
      </c>
      <c r="J7" s="7" t="s">
        <v>12</v>
      </c>
      <c r="K7" s="43"/>
    </row>
    <row r="8" spans="2:11" x14ac:dyDescent="0.2">
      <c r="B8" s="9" t="s">
        <v>14</v>
      </c>
      <c r="C8" s="37">
        <f t="shared" ref="C8:C11" si="0">(D8+E8)/F8</f>
        <v>417.39130434782606</v>
      </c>
      <c r="D8" s="11">
        <v>12000</v>
      </c>
      <c r="E8" s="11">
        <v>36000</v>
      </c>
      <c r="F8" s="12">
        <v>115</v>
      </c>
      <c r="G8" s="37">
        <f t="shared" ref="G8:G11" si="1">(H8+I8)/J8</f>
        <v>539.13043478260875</v>
      </c>
      <c r="H8" s="11">
        <v>12000</v>
      </c>
      <c r="I8" s="11">
        <v>50000</v>
      </c>
      <c r="J8" s="12">
        <v>115</v>
      </c>
      <c r="K8" s="14">
        <f t="shared" ref="K8:K11" si="2">(G8+C8)/30</f>
        <v>31.884057971014492</v>
      </c>
    </row>
    <row r="9" spans="2:11" x14ac:dyDescent="0.2">
      <c r="B9" s="9" t="s">
        <v>15</v>
      </c>
      <c r="C9" s="37">
        <f t="shared" si="0"/>
        <v>436.36363636363637</v>
      </c>
      <c r="D9" s="11">
        <v>12000</v>
      </c>
      <c r="E9" s="11">
        <v>36000</v>
      </c>
      <c r="F9" s="12">
        <v>110</v>
      </c>
      <c r="G9" s="37">
        <f t="shared" si="1"/>
        <v>563.63636363636363</v>
      </c>
      <c r="H9" s="11">
        <v>12000</v>
      </c>
      <c r="I9" s="11">
        <v>50000</v>
      </c>
      <c r="J9" s="12">
        <v>110</v>
      </c>
      <c r="K9" s="14">
        <f t="shared" si="2"/>
        <v>33.333333333333336</v>
      </c>
    </row>
    <row r="10" spans="2:11" x14ac:dyDescent="0.2">
      <c r="B10" s="9" t="s">
        <v>16</v>
      </c>
      <c r="C10" s="37">
        <f t="shared" si="0"/>
        <v>457.14285714285717</v>
      </c>
      <c r="D10" s="11">
        <v>12000</v>
      </c>
      <c r="E10" s="11">
        <v>36000</v>
      </c>
      <c r="F10" s="12">
        <v>105</v>
      </c>
      <c r="G10" s="37">
        <f t="shared" si="1"/>
        <v>590.47619047619048</v>
      </c>
      <c r="H10" s="11">
        <v>12000</v>
      </c>
      <c r="I10" s="11">
        <v>50000</v>
      </c>
      <c r="J10" s="12">
        <v>105</v>
      </c>
      <c r="K10" s="14">
        <f t="shared" si="2"/>
        <v>34.920634920634924</v>
      </c>
    </row>
    <row r="11" spans="2:11" x14ac:dyDescent="0.2">
      <c r="B11" s="9" t="s">
        <v>17</v>
      </c>
      <c r="C11" s="10">
        <f t="shared" si="0"/>
        <v>480</v>
      </c>
      <c r="D11" s="11">
        <v>12000</v>
      </c>
      <c r="E11" s="11">
        <v>36000</v>
      </c>
      <c r="F11" s="12">
        <v>100</v>
      </c>
      <c r="G11" s="10">
        <f t="shared" si="1"/>
        <v>620</v>
      </c>
      <c r="H11" s="11">
        <v>12000</v>
      </c>
      <c r="I11" s="11">
        <v>50000</v>
      </c>
      <c r="J11" s="12">
        <v>100</v>
      </c>
      <c r="K11" s="14">
        <f t="shared" si="2"/>
        <v>36.666666666666664</v>
      </c>
    </row>
    <row r="12" spans="2:11" x14ac:dyDescent="0.2">
      <c r="B12" s="21"/>
      <c r="C12" s="22"/>
      <c r="D12" s="22"/>
      <c r="E12" s="23" t="s">
        <v>26</v>
      </c>
      <c r="F12" s="24">
        <f>(F8+F9+F10+F11)/12</f>
        <v>35.833333333333336</v>
      </c>
      <c r="G12" s="22"/>
      <c r="H12" s="22"/>
      <c r="I12" s="23" t="s">
        <v>26</v>
      </c>
      <c r="J12" s="24">
        <f>(J8+J9+J10+J11)/12</f>
        <v>35.833333333333336</v>
      </c>
      <c r="K12" s="24">
        <f>AVERAGE(K8:K11)</f>
        <v>34.201173222912352</v>
      </c>
    </row>
    <row r="15" spans="2:11" x14ac:dyDescent="0.2">
      <c r="B15" s="36" t="s">
        <v>32</v>
      </c>
    </row>
    <row r="17" spans="2:11" x14ac:dyDescent="0.2">
      <c r="B17" s="47" t="s">
        <v>3</v>
      </c>
      <c r="C17" s="38" t="s">
        <v>5</v>
      </c>
      <c r="D17" s="39"/>
      <c r="E17" s="39"/>
      <c r="F17" s="40"/>
      <c r="G17" s="38" t="s">
        <v>6</v>
      </c>
      <c r="H17" s="39"/>
      <c r="I17" s="39"/>
      <c r="J17" s="40"/>
      <c r="K17" s="42" t="s">
        <v>9</v>
      </c>
    </row>
    <row r="18" spans="2:11" x14ac:dyDescent="0.2">
      <c r="B18" s="48"/>
      <c r="C18" s="5" t="s">
        <v>10</v>
      </c>
      <c r="D18" s="6" t="s">
        <v>11</v>
      </c>
      <c r="E18" s="6" t="s">
        <v>13</v>
      </c>
      <c r="F18" s="7" t="s">
        <v>12</v>
      </c>
      <c r="G18" s="5" t="s">
        <v>10</v>
      </c>
      <c r="H18" s="6" t="s">
        <v>11</v>
      </c>
      <c r="I18" s="6" t="s">
        <v>13</v>
      </c>
      <c r="J18" s="7" t="s">
        <v>12</v>
      </c>
      <c r="K18" s="43"/>
    </row>
    <row r="19" spans="2:11" x14ac:dyDescent="0.2">
      <c r="B19" s="9" t="s">
        <v>14</v>
      </c>
      <c r="C19" s="37">
        <f t="shared" ref="C19:C22" si="3">(D19+E19)/F19</f>
        <v>59.627329192546583</v>
      </c>
      <c r="D19" s="11">
        <v>12000</v>
      </c>
      <c r="E19" s="11">
        <v>36000</v>
      </c>
      <c r="F19" s="12">
        <v>805</v>
      </c>
      <c r="G19" s="37">
        <f t="shared" ref="G19:G22" si="4">(H19+I19)/J19</f>
        <v>77.018633540372676</v>
      </c>
      <c r="H19" s="11">
        <v>12000</v>
      </c>
      <c r="I19" s="11">
        <v>50000</v>
      </c>
      <c r="J19" s="12">
        <v>805</v>
      </c>
      <c r="K19" s="14">
        <f t="shared" ref="K19:K22" si="5">(G19+C19)/30</f>
        <v>4.5548654244306421</v>
      </c>
    </row>
    <row r="20" spans="2:11" x14ac:dyDescent="0.2">
      <c r="B20" s="9" t="s">
        <v>15</v>
      </c>
      <c r="C20" s="37">
        <f t="shared" si="3"/>
        <v>61.53846153846154</v>
      </c>
      <c r="D20" s="11">
        <v>12000</v>
      </c>
      <c r="E20" s="11">
        <v>36000</v>
      </c>
      <c r="F20" s="12">
        <v>780</v>
      </c>
      <c r="G20" s="37">
        <f t="shared" si="4"/>
        <v>79.487179487179489</v>
      </c>
      <c r="H20" s="11">
        <v>12000</v>
      </c>
      <c r="I20" s="11">
        <v>50000</v>
      </c>
      <c r="J20" s="12">
        <v>780</v>
      </c>
      <c r="K20" s="14">
        <f t="shared" si="5"/>
        <v>4.700854700854701</v>
      </c>
    </row>
    <row r="21" spans="2:11" x14ac:dyDescent="0.2">
      <c r="B21" s="9" t="s">
        <v>16</v>
      </c>
      <c r="C21" s="37">
        <f t="shared" si="3"/>
        <v>64.429530201342288</v>
      </c>
      <c r="D21" s="11">
        <v>12000</v>
      </c>
      <c r="E21" s="11">
        <v>36000</v>
      </c>
      <c r="F21" s="12">
        <v>745</v>
      </c>
      <c r="G21" s="37">
        <f t="shared" si="4"/>
        <v>83.22147651006712</v>
      </c>
      <c r="H21" s="11">
        <v>12000</v>
      </c>
      <c r="I21" s="11">
        <v>50000</v>
      </c>
      <c r="J21" s="12">
        <v>745</v>
      </c>
      <c r="K21" s="14">
        <f t="shared" si="5"/>
        <v>4.9217002237136471</v>
      </c>
    </row>
    <row r="22" spans="2:11" x14ac:dyDescent="0.2">
      <c r="B22" s="9" t="s">
        <v>17</v>
      </c>
      <c r="C22" s="37">
        <f t="shared" si="3"/>
        <v>68.571428571428569</v>
      </c>
      <c r="D22" s="11">
        <v>12000</v>
      </c>
      <c r="E22" s="11">
        <v>36000</v>
      </c>
      <c r="F22" s="12">
        <v>700</v>
      </c>
      <c r="G22" s="37">
        <f t="shared" si="4"/>
        <v>88.571428571428569</v>
      </c>
      <c r="H22" s="11">
        <v>12000</v>
      </c>
      <c r="I22" s="11">
        <v>50000</v>
      </c>
      <c r="J22" s="12">
        <v>700</v>
      </c>
      <c r="K22" s="14">
        <f t="shared" si="5"/>
        <v>5.2380952380952381</v>
      </c>
    </row>
    <row r="23" spans="2:11" x14ac:dyDescent="0.2">
      <c r="B23" s="21"/>
      <c r="C23" s="22"/>
      <c r="D23" s="22"/>
      <c r="E23" s="23" t="s">
        <v>26</v>
      </c>
      <c r="F23" s="24">
        <f>(F19+F20+F21+F22)/12</f>
        <v>252.5</v>
      </c>
      <c r="G23" s="22"/>
      <c r="H23" s="22"/>
      <c r="I23" s="23" t="s">
        <v>26</v>
      </c>
      <c r="J23" s="24">
        <f>(J19+J20+J21+J22)/12</f>
        <v>252.5</v>
      </c>
      <c r="K23" s="24">
        <f>AVERAGE(K19:K22)</f>
        <v>4.8538788967735567</v>
      </c>
    </row>
    <row r="27" spans="2:11" x14ac:dyDescent="0.2">
      <c r="B27" s="36" t="s">
        <v>33</v>
      </c>
    </row>
    <row r="29" spans="2:11" x14ac:dyDescent="0.2">
      <c r="B29" s="47" t="s">
        <v>3</v>
      </c>
      <c r="C29" s="38" t="s">
        <v>5</v>
      </c>
      <c r="D29" s="39"/>
      <c r="E29" s="39"/>
      <c r="F29" s="40"/>
      <c r="G29" s="38" t="s">
        <v>6</v>
      </c>
      <c r="H29" s="39"/>
      <c r="I29" s="39"/>
      <c r="J29" s="40"/>
      <c r="K29" s="42" t="s">
        <v>9</v>
      </c>
    </row>
    <row r="30" spans="2:11" x14ac:dyDescent="0.2">
      <c r="B30" s="48"/>
      <c r="C30" s="5" t="s">
        <v>10</v>
      </c>
      <c r="D30" s="6" t="s">
        <v>11</v>
      </c>
      <c r="E30" s="6" t="s">
        <v>13</v>
      </c>
      <c r="F30" s="7" t="s">
        <v>12</v>
      </c>
      <c r="G30" s="5" t="s">
        <v>10</v>
      </c>
      <c r="H30" s="6" t="s">
        <v>11</v>
      </c>
      <c r="I30" s="6" t="s">
        <v>13</v>
      </c>
      <c r="J30" s="7" t="s">
        <v>12</v>
      </c>
      <c r="K30" s="43"/>
    </row>
    <row r="31" spans="2:11" x14ac:dyDescent="0.2">
      <c r="B31" s="9" t="s">
        <v>14</v>
      </c>
      <c r="C31" s="37">
        <f t="shared" ref="C31:C34" si="6">(D31+E31)/F31</f>
        <v>521.73913043478262</v>
      </c>
      <c r="D31" s="11">
        <v>12000</v>
      </c>
      <c r="E31" s="11">
        <v>36000</v>
      </c>
      <c r="F31" s="12">
        <v>92</v>
      </c>
      <c r="G31" s="37">
        <f t="shared" ref="G31:G34" si="7">(H31+I31)/J31</f>
        <v>673.91304347826087</v>
      </c>
      <c r="H31" s="11">
        <v>12000</v>
      </c>
      <c r="I31" s="11">
        <v>50000</v>
      </c>
      <c r="J31" s="12">
        <v>92</v>
      </c>
      <c r="K31" s="14">
        <f t="shared" ref="K31:K34" si="8">(G31+C31)/30</f>
        <v>39.855072463768117</v>
      </c>
    </row>
    <row r="32" spans="2:11" x14ac:dyDescent="0.2">
      <c r="B32" s="9" t="s">
        <v>15</v>
      </c>
      <c r="C32" s="37">
        <f t="shared" si="6"/>
        <v>533.33333333333337</v>
      </c>
      <c r="D32" s="11">
        <v>12000</v>
      </c>
      <c r="E32" s="11">
        <v>36000</v>
      </c>
      <c r="F32" s="12">
        <v>90</v>
      </c>
      <c r="G32" s="37">
        <f t="shared" si="7"/>
        <v>688.88888888888891</v>
      </c>
      <c r="H32" s="11">
        <v>12000</v>
      </c>
      <c r="I32" s="11">
        <v>50000</v>
      </c>
      <c r="J32" s="12">
        <v>90</v>
      </c>
      <c r="K32" s="14">
        <f t="shared" si="8"/>
        <v>40.74074074074074</v>
      </c>
    </row>
    <row r="33" spans="2:11" x14ac:dyDescent="0.2">
      <c r="B33" s="9" t="s">
        <v>16</v>
      </c>
      <c r="C33" s="37">
        <f t="shared" si="6"/>
        <v>564.70588235294122</v>
      </c>
      <c r="D33" s="11">
        <v>12000</v>
      </c>
      <c r="E33" s="11">
        <v>36000</v>
      </c>
      <c r="F33" s="12">
        <v>85</v>
      </c>
      <c r="G33" s="37">
        <f t="shared" si="7"/>
        <v>729.41176470588232</v>
      </c>
      <c r="H33" s="11">
        <v>12000</v>
      </c>
      <c r="I33" s="11">
        <v>50000</v>
      </c>
      <c r="J33" s="12">
        <v>85</v>
      </c>
      <c r="K33" s="14">
        <f t="shared" si="8"/>
        <v>43.13725490196078</v>
      </c>
    </row>
    <row r="34" spans="2:11" x14ac:dyDescent="0.2">
      <c r="B34" s="9" t="s">
        <v>17</v>
      </c>
      <c r="C34" s="37">
        <f t="shared" si="6"/>
        <v>600</v>
      </c>
      <c r="D34" s="11">
        <v>12000</v>
      </c>
      <c r="E34" s="11">
        <v>36000</v>
      </c>
      <c r="F34" s="12">
        <v>80</v>
      </c>
      <c r="G34" s="37">
        <f t="shared" si="7"/>
        <v>775</v>
      </c>
      <c r="H34" s="11">
        <v>12000</v>
      </c>
      <c r="I34" s="11">
        <v>50000</v>
      </c>
      <c r="J34" s="12">
        <v>80</v>
      </c>
      <c r="K34" s="14">
        <f t="shared" si="8"/>
        <v>45.833333333333336</v>
      </c>
    </row>
    <row r="35" spans="2:11" x14ac:dyDescent="0.2">
      <c r="B35" s="21"/>
      <c r="C35" s="22"/>
      <c r="D35" s="22"/>
      <c r="E35" s="23" t="s">
        <v>26</v>
      </c>
      <c r="F35" s="24">
        <f>(F31+F32+F33+F34)/12</f>
        <v>28.916666666666668</v>
      </c>
      <c r="G35" s="22"/>
      <c r="H35" s="22"/>
      <c r="I35" s="23" t="s">
        <v>26</v>
      </c>
      <c r="J35" s="24">
        <f>(J31+J32+J33+J34)/12</f>
        <v>28.916666666666668</v>
      </c>
      <c r="K35" s="24">
        <f>AVERAGE(K31:K34)</f>
        <v>42.391600359950743</v>
      </c>
    </row>
    <row r="39" spans="2:11" x14ac:dyDescent="0.2">
      <c r="B39" s="36" t="s">
        <v>34</v>
      </c>
    </row>
    <row r="41" spans="2:11" x14ac:dyDescent="0.2">
      <c r="B41" s="47" t="s">
        <v>3</v>
      </c>
      <c r="C41" s="38" t="s">
        <v>5</v>
      </c>
      <c r="D41" s="39"/>
      <c r="E41" s="39"/>
      <c r="F41" s="40"/>
      <c r="G41" s="38" t="s">
        <v>6</v>
      </c>
      <c r="H41" s="39"/>
      <c r="I41" s="39"/>
      <c r="J41" s="40"/>
      <c r="K41" s="42" t="s">
        <v>9</v>
      </c>
    </row>
    <row r="42" spans="2:11" x14ac:dyDescent="0.2">
      <c r="B42" s="48"/>
      <c r="C42" s="5" t="s">
        <v>10</v>
      </c>
      <c r="D42" s="6" t="s">
        <v>11</v>
      </c>
      <c r="E42" s="6" t="s">
        <v>13</v>
      </c>
      <c r="F42" s="7" t="s">
        <v>12</v>
      </c>
      <c r="G42" s="5" t="s">
        <v>10</v>
      </c>
      <c r="H42" s="6" t="s">
        <v>11</v>
      </c>
      <c r="I42" s="6" t="s">
        <v>13</v>
      </c>
      <c r="J42" s="7" t="s">
        <v>12</v>
      </c>
      <c r="K42" s="43"/>
    </row>
    <row r="43" spans="2:11" x14ac:dyDescent="0.2">
      <c r="B43" s="9" t="s">
        <v>14</v>
      </c>
      <c r="C43" s="37">
        <f t="shared" ref="C43:C46" si="9">(D43+E43)/F43</f>
        <v>139.13043478260869</v>
      </c>
      <c r="D43" s="11">
        <v>12000</v>
      </c>
      <c r="E43" s="11">
        <v>36000</v>
      </c>
      <c r="F43" s="12">
        <v>345</v>
      </c>
      <c r="G43" s="37">
        <f t="shared" ref="G43:G46" si="10">(H43+I43)/J43</f>
        <v>182.35294117647058</v>
      </c>
      <c r="H43" s="11">
        <v>12000</v>
      </c>
      <c r="I43" s="11">
        <v>50000</v>
      </c>
      <c r="J43" s="12">
        <v>340</v>
      </c>
      <c r="K43" s="14">
        <f t="shared" ref="K43:K46" si="11">(G43+C43)/30</f>
        <v>10.716112531969308</v>
      </c>
    </row>
    <row r="44" spans="2:11" x14ac:dyDescent="0.2">
      <c r="B44" s="9" t="s">
        <v>15</v>
      </c>
      <c r="C44" s="37">
        <f t="shared" si="9"/>
        <v>150</v>
      </c>
      <c r="D44" s="11">
        <v>12000</v>
      </c>
      <c r="E44" s="11">
        <v>36000</v>
      </c>
      <c r="F44" s="12">
        <v>320</v>
      </c>
      <c r="G44" s="37">
        <f t="shared" si="10"/>
        <v>196.82539682539684</v>
      </c>
      <c r="H44" s="11">
        <v>12000</v>
      </c>
      <c r="I44" s="11">
        <v>50000</v>
      </c>
      <c r="J44" s="12">
        <v>315</v>
      </c>
      <c r="K44" s="14">
        <f t="shared" si="11"/>
        <v>11.560846560846562</v>
      </c>
    </row>
    <row r="45" spans="2:11" x14ac:dyDescent="0.2">
      <c r="B45" s="9" t="s">
        <v>16</v>
      </c>
      <c r="C45" s="37">
        <f t="shared" si="9"/>
        <v>154.83870967741936</v>
      </c>
      <c r="D45" s="11">
        <v>12000</v>
      </c>
      <c r="E45" s="11">
        <v>36000</v>
      </c>
      <c r="F45" s="12">
        <v>310</v>
      </c>
      <c r="G45" s="37">
        <f t="shared" si="10"/>
        <v>200</v>
      </c>
      <c r="H45" s="11">
        <v>12000</v>
      </c>
      <c r="I45" s="11">
        <v>50000</v>
      </c>
      <c r="J45" s="12">
        <v>310</v>
      </c>
      <c r="K45" s="14">
        <f t="shared" si="11"/>
        <v>11.827956989247314</v>
      </c>
    </row>
    <row r="46" spans="2:11" x14ac:dyDescent="0.2">
      <c r="B46" s="9" t="s">
        <v>17</v>
      </c>
      <c r="C46" s="37">
        <f t="shared" si="9"/>
        <v>160</v>
      </c>
      <c r="D46" s="11">
        <v>12000</v>
      </c>
      <c r="E46" s="11">
        <v>36000</v>
      </c>
      <c r="F46" s="12">
        <v>300</v>
      </c>
      <c r="G46" s="37">
        <f t="shared" si="10"/>
        <v>206.66666666666666</v>
      </c>
      <c r="H46" s="11">
        <v>12000</v>
      </c>
      <c r="I46" s="11">
        <v>50000</v>
      </c>
      <c r="J46" s="12">
        <v>300</v>
      </c>
      <c r="K46" s="14">
        <f t="shared" si="11"/>
        <v>12.222222222222221</v>
      </c>
    </row>
    <row r="47" spans="2:11" x14ac:dyDescent="0.2">
      <c r="B47" s="21"/>
      <c r="C47" s="22"/>
      <c r="D47" s="22"/>
      <c r="E47" s="23" t="s">
        <v>26</v>
      </c>
      <c r="F47" s="24">
        <f>(F43+F44+F45+F46)/12</f>
        <v>106.25</v>
      </c>
      <c r="G47" s="22"/>
      <c r="H47" s="22"/>
      <c r="I47" s="23" t="s">
        <v>26</v>
      </c>
      <c r="J47" s="24">
        <f>(J43+J44+J45+J46)/12</f>
        <v>105.41666666666667</v>
      </c>
      <c r="K47" s="24">
        <f>AVERAGE(K43:K46)</f>
        <v>11.581784576071351</v>
      </c>
    </row>
    <row r="50" spans="2:11" x14ac:dyDescent="0.2">
      <c r="B50" s="36" t="s">
        <v>35</v>
      </c>
    </row>
    <row r="52" spans="2:11" x14ac:dyDescent="0.2">
      <c r="B52" s="47" t="s">
        <v>3</v>
      </c>
      <c r="C52" s="38" t="s">
        <v>5</v>
      </c>
      <c r="D52" s="39"/>
      <c r="E52" s="39"/>
      <c r="F52" s="40"/>
      <c r="G52" s="38" t="s">
        <v>6</v>
      </c>
      <c r="H52" s="39"/>
      <c r="I52" s="39"/>
      <c r="J52" s="40"/>
      <c r="K52" s="42" t="s">
        <v>9</v>
      </c>
    </row>
    <row r="53" spans="2:11" x14ac:dyDescent="0.2">
      <c r="B53" s="48"/>
      <c r="C53" s="5" t="s">
        <v>10</v>
      </c>
      <c r="D53" s="6" t="s">
        <v>11</v>
      </c>
      <c r="E53" s="6" t="s">
        <v>13</v>
      </c>
      <c r="F53" s="7" t="s">
        <v>12</v>
      </c>
      <c r="G53" s="5" t="s">
        <v>10</v>
      </c>
      <c r="H53" s="6" t="s">
        <v>11</v>
      </c>
      <c r="I53" s="6" t="s">
        <v>13</v>
      </c>
      <c r="J53" s="7" t="s">
        <v>12</v>
      </c>
      <c r="K53" s="43"/>
    </row>
    <row r="54" spans="2:11" x14ac:dyDescent="0.2">
      <c r="B54" s="9" t="s">
        <v>14</v>
      </c>
      <c r="C54" s="37">
        <f t="shared" ref="C54:C57" si="12">(D54+E54)/F54</f>
        <v>69.565217391304344</v>
      </c>
      <c r="D54" s="11">
        <v>12000</v>
      </c>
      <c r="E54" s="11">
        <v>36000</v>
      </c>
      <c r="F54" s="12">
        <v>690</v>
      </c>
      <c r="G54" s="37">
        <f t="shared" ref="G54:G57" si="13">(H54+I54)/J54</f>
        <v>89.85507246376811</v>
      </c>
      <c r="H54" s="11">
        <v>12000</v>
      </c>
      <c r="I54" s="11">
        <v>50000</v>
      </c>
      <c r="J54" s="12">
        <v>690</v>
      </c>
      <c r="K54" s="14">
        <f t="shared" ref="K54:K57" si="14">(G54+C54)/30</f>
        <v>5.3140096618357484</v>
      </c>
    </row>
    <row r="55" spans="2:11" x14ac:dyDescent="0.2">
      <c r="B55" s="9" t="s">
        <v>15</v>
      </c>
      <c r="C55" s="37">
        <f t="shared" si="12"/>
        <v>71.111111111111114</v>
      </c>
      <c r="D55" s="11">
        <v>12000</v>
      </c>
      <c r="E55" s="11">
        <v>36000</v>
      </c>
      <c r="F55" s="12">
        <v>675</v>
      </c>
      <c r="G55" s="37">
        <f t="shared" si="13"/>
        <v>91.851851851851848</v>
      </c>
      <c r="H55" s="11">
        <v>12000</v>
      </c>
      <c r="I55" s="11">
        <v>50000</v>
      </c>
      <c r="J55" s="12">
        <v>675</v>
      </c>
      <c r="K55" s="14">
        <f t="shared" si="14"/>
        <v>5.4320987654320989</v>
      </c>
    </row>
    <row r="56" spans="2:11" x14ac:dyDescent="0.2">
      <c r="B56" s="9" t="s">
        <v>16</v>
      </c>
      <c r="C56" s="37">
        <f t="shared" si="12"/>
        <v>76.19047619047619</v>
      </c>
      <c r="D56" s="11">
        <v>12000</v>
      </c>
      <c r="E56" s="11">
        <v>36000</v>
      </c>
      <c r="F56" s="12">
        <v>630</v>
      </c>
      <c r="G56" s="37">
        <f t="shared" si="13"/>
        <v>98.412698412698418</v>
      </c>
      <c r="H56" s="11">
        <v>12000</v>
      </c>
      <c r="I56" s="11">
        <v>50000</v>
      </c>
      <c r="J56" s="12">
        <v>630</v>
      </c>
      <c r="K56" s="14">
        <f t="shared" si="14"/>
        <v>5.8201058201058204</v>
      </c>
    </row>
    <row r="57" spans="2:11" x14ac:dyDescent="0.2">
      <c r="B57" s="9" t="s">
        <v>17</v>
      </c>
      <c r="C57" s="37">
        <f t="shared" si="12"/>
        <v>80</v>
      </c>
      <c r="D57" s="11">
        <v>12000</v>
      </c>
      <c r="E57" s="11">
        <v>36000</v>
      </c>
      <c r="F57" s="12">
        <v>600</v>
      </c>
      <c r="G57" s="37">
        <f t="shared" si="13"/>
        <v>103.33333333333333</v>
      </c>
      <c r="H57" s="11">
        <v>12000</v>
      </c>
      <c r="I57" s="11">
        <v>50000</v>
      </c>
      <c r="J57" s="12">
        <v>600</v>
      </c>
      <c r="K57" s="14">
        <f t="shared" si="14"/>
        <v>6.1111111111111107</v>
      </c>
    </row>
    <row r="58" spans="2:11" x14ac:dyDescent="0.2">
      <c r="B58" s="21"/>
      <c r="C58" s="22"/>
      <c r="D58" s="22"/>
      <c r="E58" s="23" t="s">
        <v>26</v>
      </c>
      <c r="F58" s="24">
        <f>(F54+F55+F56+F57)/12</f>
        <v>216.25</v>
      </c>
      <c r="G58" s="22"/>
      <c r="H58" s="22"/>
      <c r="I58" s="23" t="s">
        <v>26</v>
      </c>
      <c r="J58" s="24">
        <f>(J54+J55+J56+J57)/12</f>
        <v>216.25</v>
      </c>
      <c r="K58" s="24">
        <f>AVERAGE(K54:K57)</f>
        <v>5.6693313396211948</v>
      </c>
    </row>
    <row r="62" spans="2:11" x14ac:dyDescent="0.2">
      <c r="B62" s="36" t="s">
        <v>36</v>
      </c>
    </row>
    <row r="64" spans="2:11" x14ac:dyDescent="0.2">
      <c r="B64" s="47" t="s">
        <v>3</v>
      </c>
      <c r="C64" s="38" t="s">
        <v>5</v>
      </c>
      <c r="D64" s="39"/>
      <c r="E64" s="39"/>
      <c r="F64" s="40"/>
      <c r="G64" s="38" t="s">
        <v>6</v>
      </c>
      <c r="H64" s="39"/>
      <c r="I64" s="39"/>
      <c r="J64" s="40"/>
      <c r="K64" s="42" t="s">
        <v>9</v>
      </c>
    </row>
    <row r="65" spans="2:11" x14ac:dyDescent="0.2">
      <c r="B65" s="48"/>
      <c r="C65" s="5" t="s">
        <v>10</v>
      </c>
      <c r="D65" s="6" t="s">
        <v>11</v>
      </c>
      <c r="E65" s="6" t="s">
        <v>13</v>
      </c>
      <c r="F65" s="7" t="s">
        <v>12</v>
      </c>
      <c r="G65" s="5" t="s">
        <v>10</v>
      </c>
      <c r="H65" s="6" t="s">
        <v>11</v>
      </c>
      <c r="I65" s="6" t="s">
        <v>13</v>
      </c>
      <c r="J65" s="7" t="s">
        <v>12</v>
      </c>
      <c r="K65" s="43"/>
    </row>
    <row r="66" spans="2:11" x14ac:dyDescent="0.2">
      <c r="B66" s="9" t="s">
        <v>14</v>
      </c>
      <c r="C66" s="37">
        <f t="shared" ref="C66:C69" si="15">(D66+E66)/F66</f>
        <v>171.42857142857142</v>
      </c>
      <c r="D66" s="11">
        <v>12000</v>
      </c>
      <c r="E66" s="11">
        <v>36000</v>
      </c>
      <c r="F66" s="12">
        <v>280</v>
      </c>
      <c r="G66" s="37">
        <f t="shared" ref="G66:G69" si="16">(H66+I66)/J66</f>
        <v>221.42857142857142</v>
      </c>
      <c r="H66" s="11">
        <v>12000</v>
      </c>
      <c r="I66" s="11">
        <v>50000</v>
      </c>
      <c r="J66" s="12">
        <v>280</v>
      </c>
      <c r="K66" s="14">
        <f t="shared" ref="K66:K69" si="17">(G66+C66)/30</f>
        <v>13.095238095238095</v>
      </c>
    </row>
    <row r="67" spans="2:11" x14ac:dyDescent="0.2">
      <c r="B67" s="9" t="s">
        <v>15</v>
      </c>
      <c r="C67" s="37">
        <f t="shared" si="15"/>
        <v>181.1320754716981</v>
      </c>
      <c r="D67" s="11">
        <v>12000</v>
      </c>
      <c r="E67" s="11">
        <v>36000</v>
      </c>
      <c r="F67" s="12">
        <v>265</v>
      </c>
      <c r="G67" s="37">
        <f t="shared" si="16"/>
        <v>233.96226415094338</v>
      </c>
      <c r="H67" s="11">
        <v>12000</v>
      </c>
      <c r="I67" s="11">
        <v>50000</v>
      </c>
      <c r="J67" s="12">
        <v>265</v>
      </c>
      <c r="K67" s="14">
        <f t="shared" si="17"/>
        <v>13.836477987421382</v>
      </c>
    </row>
    <row r="68" spans="2:11" x14ac:dyDescent="0.2">
      <c r="B68" s="9" t="s">
        <v>16</v>
      </c>
      <c r="C68" s="37">
        <f t="shared" si="15"/>
        <v>188.23529411764707</v>
      </c>
      <c r="D68" s="11">
        <v>12000</v>
      </c>
      <c r="E68" s="11">
        <v>36000</v>
      </c>
      <c r="F68" s="12">
        <v>255</v>
      </c>
      <c r="G68" s="37">
        <f t="shared" si="16"/>
        <v>243.13725490196077</v>
      </c>
      <c r="H68" s="11">
        <v>12000</v>
      </c>
      <c r="I68" s="11">
        <v>50000</v>
      </c>
      <c r="J68" s="12">
        <v>255</v>
      </c>
      <c r="K68" s="14">
        <f t="shared" si="17"/>
        <v>14.379084967320262</v>
      </c>
    </row>
    <row r="69" spans="2:11" x14ac:dyDescent="0.2">
      <c r="B69" s="9" t="s">
        <v>17</v>
      </c>
      <c r="C69" s="37">
        <f t="shared" si="15"/>
        <v>192</v>
      </c>
      <c r="D69" s="11">
        <v>12000</v>
      </c>
      <c r="E69" s="11">
        <v>36000</v>
      </c>
      <c r="F69" s="12">
        <v>250</v>
      </c>
      <c r="G69" s="37">
        <f t="shared" si="16"/>
        <v>248</v>
      </c>
      <c r="H69" s="11">
        <v>12000</v>
      </c>
      <c r="I69" s="11">
        <v>50000</v>
      </c>
      <c r="J69" s="12">
        <v>250</v>
      </c>
      <c r="K69" s="14">
        <f t="shared" si="17"/>
        <v>14.666666666666666</v>
      </c>
    </row>
    <row r="70" spans="2:11" x14ac:dyDescent="0.2">
      <c r="B70" s="21"/>
      <c r="C70" s="22"/>
      <c r="D70" s="22"/>
      <c r="E70" s="23" t="s">
        <v>26</v>
      </c>
      <c r="F70" s="24">
        <f>(F66+F67+F68+F69)/12</f>
        <v>87.5</v>
      </c>
      <c r="G70" s="22"/>
      <c r="H70" s="22"/>
      <c r="I70" s="23" t="s">
        <v>26</v>
      </c>
      <c r="J70" s="24">
        <f>(J66+J67+J68+J69)/12</f>
        <v>87.5</v>
      </c>
      <c r="K70" s="24">
        <f>AVERAGE(K66:K69)</f>
        <v>13.9943669291616</v>
      </c>
    </row>
    <row r="73" spans="2:11" x14ac:dyDescent="0.2">
      <c r="B73" s="36" t="s">
        <v>37</v>
      </c>
    </row>
    <row r="75" spans="2:11" x14ac:dyDescent="0.2">
      <c r="B75" s="47" t="s">
        <v>3</v>
      </c>
      <c r="C75" s="38" t="s">
        <v>5</v>
      </c>
      <c r="D75" s="39"/>
      <c r="E75" s="39"/>
      <c r="F75" s="40"/>
      <c r="G75" s="38" t="s">
        <v>6</v>
      </c>
      <c r="H75" s="39"/>
      <c r="I75" s="39"/>
      <c r="J75" s="40"/>
      <c r="K75" s="42" t="s">
        <v>9</v>
      </c>
    </row>
    <row r="76" spans="2:11" x14ac:dyDescent="0.2">
      <c r="B76" s="48"/>
      <c r="C76" s="5" t="s">
        <v>10</v>
      </c>
      <c r="D76" s="6" t="s">
        <v>11</v>
      </c>
      <c r="E76" s="6" t="s">
        <v>13</v>
      </c>
      <c r="F76" s="7" t="s">
        <v>12</v>
      </c>
      <c r="G76" s="5" t="s">
        <v>10</v>
      </c>
      <c r="H76" s="6" t="s">
        <v>11</v>
      </c>
      <c r="I76" s="6" t="s">
        <v>13</v>
      </c>
      <c r="J76" s="7" t="s">
        <v>12</v>
      </c>
      <c r="K76" s="43"/>
    </row>
    <row r="77" spans="2:11" x14ac:dyDescent="0.2">
      <c r="B77" s="9" t="s">
        <v>14</v>
      </c>
      <c r="C77" s="37">
        <f t="shared" ref="C77:C80" si="18">(D77+E77)/F77</f>
        <v>104.34782608695652</v>
      </c>
      <c r="D77" s="11">
        <v>12000</v>
      </c>
      <c r="E77" s="11">
        <v>36000</v>
      </c>
      <c r="F77" s="12">
        <v>460</v>
      </c>
      <c r="G77" s="37">
        <f t="shared" ref="G77:G80" si="19">(H77+I77)/J77</f>
        <v>134.78260869565219</v>
      </c>
      <c r="H77" s="11">
        <v>12000</v>
      </c>
      <c r="I77" s="11">
        <v>50000</v>
      </c>
      <c r="J77" s="12">
        <v>460</v>
      </c>
      <c r="K77" s="14">
        <f t="shared" ref="K77:K80" si="20">(G77+C77)/30</f>
        <v>7.9710144927536231</v>
      </c>
    </row>
    <row r="78" spans="2:11" x14ac:dyDescent="0.2">
      <c r="B78" s="9" t="s">
        <v>15</v>
      </c>
      <c r="C78" s="37">
        <f t="shared" si="18"/>
        <v>107.86516853932584</v>
      </c>
      <c r="D78" s="11">
        <v>12000</v>
      </c>
      <c r="E78" s="11">
        <v>36000</v>
      </c>
      <c r="F78" s="12">
        <v>445</v>
      </c>
      <c r="G78" s="37">
        <f t="shared" si="19"/>
        <v>139.32584269662922</v>
      </c>
      <c r="H78" s="11">
        <v>12000</v>
      </c>
      <c r="I78" s="11">
        <v>50000</v>
      </c>
      <c r="J78" s="12">
        <v>445</v>
      </c>
      <c r="K78" s="14">
        <f t="shared" si="20"/>
        <v>8.239700374531834</v>
      </c>
    </row>
    <row r="79" spans="2:11" x14ac:dyDescent="0.2">
      <c r="B79" s="9" t="s">
        <v>16</v>
      </c>
      <c r="C79" s="37">
        <f t="shared" si="18"/>
        <v>114.28571428571429</v>
      </c>
      <c r="D79" s="11">
        <v>12000</v>
      </c>
      <c r="E79" s="11">
        <v>36000</v>
      </c>
      <c r="F79" s="12">
        <v>420</v>
      </c>
      <c r="G79" s="37">
        <f t="shared" si="19"/>
        <v>147.61904761904762</v>
      </c>
      <c r="H79" s="11">
        <v>12000</v>
      </c>
      <c r="I79" s="11">
        <v>50000</v>
      </c>
      <c r="J79" s="12">
        <v>420</v>
      </c>
      <c r="K79" s="14">
        <f t="shared" si="20"/>
        <v>8.7301587301587311</v>
      </c>
    </row>
    <row r="80" spans="2:11" x14ac:dyDescent="0.2">
      <c r="B80" s="9" t="s">
        <v>17</v>
      </c>
      <c r="C80" s="37">
        <f t="shared" si="18"/>
        <v>120</v>
      </c>
      <c r="D80" s="11">
        <v>12000</v>
      </c>
      <c r="E80" s="11">
        <v>36000</v>
      </c>
      <c r="F80" s="12">
        <v>400</v>
      </c>
      <c r="G80" s="37">
        <f t="shared" si="19"/>
        <v>155</v>
      </c>
      <c r="H80" s="11">
        <v>12000</v>
      </c>
      <c r="I80" s="11">
        <v>50000</v>
      </c>
      <c r="J80" s="12">
        <v>400</v>
      </c>
      <c r="K80" s="14">
        <f t="shared" si="20"/>
        <v>9.1666666666666661</v>
      </c>
    </row>
    <row r="81" spans="2:11" x14ac:dyDescent="0.2">
      <c r="B81" s="21"/>
      <c r="C81" s="22"/>
      <c r="D81" s="22"/>
      <c r="E81" s="23" t="s">
        <v>26</v>
      </c>
      <c r="F81" s="24">
        <f>(F77+F78+F79+F80)/12</f>
        <v>143.75</v>
      </c>
      <c r="G81" s="22"/>
      <c r="H81" s="22"/>
      <c r="I81" s="23" t="s">
        <v>26</v>
      </c>
      <c r="J81" s="24">
        <f>(J77+J78+J79+J80)/12</f>
        <v>143.75</v>
      </c>
      <c r="K81" s="24">
        <f>AVERAGE(K77:K80)</f>
        <v>8.5268850660277131</v>
      </c>
    </row>
    <row r="84" spans="2:11" x14ac:dyDescent="0.2">
      <c r="B84" s="36" t="s">
        <v>38</v>
      </c>
    </row>
    <row r="86" spans="2:11" x14ac:dyDescent="0.2">
      <c r="B86" s="47" t="s">
        <v>3</v>
      </c>
      <c r="C86" s="38" t="s">
        <v>5</v>
      </c>
      <c r="D86" s="39"/>
      <c r="E86" s="39"/>
      <c r="F86" s="40"/>
      <c r="G86" s="38" t="s">
        <v>6</v>
      </c>
      <c r="H86" s="39"/>
      <c r="I86" s="39"/>
      <c r="J86" s="40"/>
      <c r="K86" s="42" t="s">
        <v>9</v>
      </c>
    </row>
    <row r="87" spans="2:11" x14ac:dyDescent="0.2">
      <c r="B87" s="48"/>
      <c r="C87" s="5" t="s">
        <v>10</v>
      </c>
      <c r="D87" s="6" t="s">
        <v>11</v>
      </c>
      <c r="E87" s="6" t="s">
        <v>13</v>
      </c>
      <c r="F87" s="7" t="s">
        <v>12</v>
      </c>
      <c r="G87" s="5" t="s">
        <v>10</v>
      </c>
      <c r="H87" s="6" t="s">
        <v>11</v>
      </c>
      <c r="I87" s="6" t="s">
        <v>13</v>
      </c>
      <c r="J87" s="7" t="s">
        <v>12</v>
      </c>
      <c r="K87" s="43"/>
    </row>
    <row r="88" spans="2:11" x14ac:dyDescent="0.2">
      <c r="B88" s="9" t="s">
        <v>14</v>
      </c>
      <c r="C88" s="37">
        <f t="shared" ref="C88:C91" si="21">(D88+E88)/F88</f>
        <v>104.34782608695652</v>
      </c>
      <c r="D88" s="11">
        <v>12000</v>
      </c>
      <c r="E88" s="11">
        <v>36000</v>
      </c>
      <c r="F88" s="12">
        <v>460</v>
      </c>
      <c r="G88" s="37">
        <f t="shared" ref="G88:G91" si="22">(H88+I88)/J88</f>
        <v>134.78260869565219</v>
      </c>
      <c r="H88" s="11">
        <v>12000</v>
      </c>
      <c r="I88" s="11">
        <v>50000</v>
      </c>
      <c r="J88" s="12">
        <v>460</v>
      </c>
      <c r="K88" s="14">
        <f t="shared" ref="K88:K91" si="23">(G88+C88)/30</f>
        <v>7.9710144927536231</v>
      </c>
    </row>
    <row r="89" spans="2:11" x14ac:dyDescent="0.2">
      <c r="B89" s="9" t="s">
        <v>15</v>
      </c>
      <c r="C89" s="37">
        <f t="shared" si="21"/>
        <v>107.86516853932584</v>
      </c>
      <c r="D89" s="11">
        <v>12000</v>
      </c>
      <c r="E89" s="11">
        <v>36000</v>
      </c>
      <c r="F89" s="12">
        <v>445</v>
      </c>
      <c r="G89" s="37">
        <f t="shared" si="22"/>
        <v>139.32584269662922</v>
      </c>
      <c r="H89" s="11">
        <v>12000</v>
      </c>
      <c r="I89" s="11">
        <v>50000</v>
      </c>
      <c r="J89" s="12">
        <v>445</v>
      </c>
      <c r="K89" s="14">
        <f t="shared" si="23"/>
        <v>8.239700374531834</v>
      </c>
    </row>
    <row r="90" spans="2:11" x14ac:dyDescent="0.2">
      <c r="B90" s="9" t="s">
        <v>16</v>
      </c>
      <c r="C90" s="37">
        <f t="shared" si="21"/>
        <v>114.28571428571429</v>
      </c>
      <c r="D90" s="11">
        <v>12000</v>
      </c>
      <c r="E90" s="11">
        <v>36000</v>
      </c>
      <c r="F90" s="12">
        <v>420</v>
      </c>
      <c r="G90" s="37">
        <f t="shared" si="22"/>
        <v>147.61904761904762</v>
      </c>
      <c r="H90" s="11">
        <v>12000</v>
      </c>
      <c r="I90" s="11">
        <v>50000</v>
      </c>
      <c r="J90" s="12">
        <v>420</v>
      </c>
      <c r="K90" s="14">
        <f t="shared" si="23"/>
        <v>8.7301587301587311</v>
      </c>
    </row>
    <row r="91" spans="2:11" x14ac:dyDescent="0.2">
      <c r="B91" s="9" t="s">
        <v>17</v>
      </c>
      <c r="C91" s="37">
        <f t="shared" si="21"/>
        <v>120</v>
      </c>
      <c r="D91" s="11">
        <v>12000</v>
      </c>
      <c r="E91" s="11">
        <v>36000</v>
      </c>
      <c r="F91" s="12">
        <v>400</v>
      </c>
      <c r="G91" s="37">
        <f t="shared" si="22"/>
        <v>155</v>
      </c>
      <c r="H91" s="11">
        <v>12000</v>
      </c>
      <c r="I91" s="11">
        <v>50000</v>
      </c>
      <c r="J91" s="12">
        <v>400</v>
      </c>
      <c r="K91" s="14">
        <f t="shared" si="23"/>
        <v>9.1666666666666661</v>
      </c>
    </row>
    <row r="92" spans="2:11" x14ac:dyDescent="0.2">
      <c r="B92" s="21"/>
      <c r="C92" s="22"/>
      <c r="D92" s="22"/>
      <c r="E92" s="23" t="s">
        <v>26</v>
      </c>
      <c r="F92" s="24">
        <f>(F88+F89+F90+F91)/12</f>
        <v>143.75</v>
      </c>
      <c r="G92" s="22"/>
      <c r="H92" s="22"/>
      <c r="I92" s="23" t="s">
        <v>26</v>
      </c>
      <c r="J92" s="24">
        <f>(J88+J89+J90+J91)/12</f>
        <v>143.75</v>
      </c>
      <c r="K92" s="24">
        <f>AVERAGE(K88:K91)</f>
        <v>8.5268850660277131</v>
      </c>
    </row>
  </sheetData>
  <mergeCells count="32">
    <mergeCell ref="G86:J86"/>
    <mergeCell ref="K86:K87"/>
    <mergeCell ref="B64:B65"/>
    <mergeCell ref="B75:B76"/>
    <mergeCell ref="C75:F75"/>
    <mergeCell ref="G75:J75"/>
    <mergeCell ref="K75:K76"/>
    <mergeCell ref="B86:B87"/>
    <mergeCell ref="C86:F86"/>
    <mergeCell ref="B52:B53"/>
    <mergeCell ref="C52:F52"/>
    <mergeCell ref="G52:J52"/>
    <mergeCell ref="K52:K53"/>
    <mergeCell ref="C64:F64"/>
    <mergeCell ref="G64:J64"/>
    <mergeCell ref="K64:K65"/>
    <mergeCell ref="G41:J41"/>
    <mergeCell ref="K41:K42"/>
    <mergeCell ref="B17:B18"/>
    <mergeCell ref="B29:B30"/>
    <mergeCell ref="C29:F29"/>
    <mergeCell ref="G29:J29"/>
    <mergeCell ref="K29:K30"/>
    <mergeCell ref="B41:B42"/>
    <mergeCell ref="C41:F41"/>
    <mergeCell ref="B6:B7"/>
    <mergeCell ref="C6:F6"/>
    <mergeCell ref="G6:J6"/>
    <mergeCell ref="K6:K7"/>
    <mergeCell ref="C17:F17"/>
    <mergeCell ref="G17:J17"/>
    <mergeCell ref="K17:K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2021-01-21T11:24:26Z</dcterms:modified>
</cp:coreProperties>
</file>